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5"/>
  </bookViews>
  <sheets>
    <sheet name="2002-3" sheetId="1" r:id="rId1"/>
    <sheet name="2003-4" sheetId="2" r:id="rId2"/>
    <sheet name="2004-5" sheetId="3" r:id="rId3"/>
    <sheet name="2005-6" sheetId="4" r:id="rId4"/>
    <sheet name="2006-7" sheetId="5" r:id="rId5"/>
    <sheet name="2008-9" sheetId="6" r:id="rId6"/>
  </sheets>
  <definedNames>
    <definedName name="_xlnm.Print_Area" localSheetId="0">'2002-3'!$A$1:$V$99</definedName>
    <definedName name="_xlnm.Print_Titles" localSheetId="0">'2002-3'!$1:$7</definedName>
  </definedNames>
  <calcPr fullCalcOnLoad="1"/>
</workbook>
</file>

<file path=xl/sharedStrings.xml><?xml version="1.0" encoding="utf-8"?>
<sst xmlns="http://schemas.openxmlformats.org/spreadsheetml/2006/main" count="414" uniqueCount="38">
  <si>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</si>
  <si>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</si>
  <si>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</si>
  <si>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</si>
  <si>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</si>
  <si>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</si>
  <si>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</si>
  <si>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</si>
  <si>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</si>
  <si>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</si>
  <si>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</si>
  <si>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</si>
  <si>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</si>
  <si>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</si>
  <si>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</si>
  <si>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</si>
  <si>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</si>
  <si>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>LOAN RATES</t>
  </si>
  <si>
    <t>$5.31/LB</t>
  </si>
  <si>
    <t>$3.42/LB</t>
  </si>
  <si>
    <t>$2.49/LB</t>
  </si>
  <si>
    <t>$2.28/LB</t>
  </si>
  <si>
    <t>$2.24/LB</t>
  </si>
  <si>
    <t>$2.11/LB</t>
  </si>
  <si>
    <t>$1.52/LB</t>
  </si>
  <si>
    <t>$1.37/LB</t>
  </si>
  <si>
    <t>42 cents</t>
  </si>
  <si>
    <t>$4.20/LB</t>
  </si>
  <si>
    <t xml:space="preserve"> </t>
  </si>
  <si>
    <t>Repymt</t>
  </si>
  <si>
    <t>LDP</t>
  </si>
  <si>
    <t xml:space="preserve">Posted </t>
  </si>
  <si>
    <t>Rate</t>
  </si>
  <si>
    <t>Price</t>
  </si>
  <si>
    <t>2004/05 LOAN RATES</t>
  </si>
  <si>
    <t>2001-06 LOAN RATES</t>
  </si>
  <si>
    <t>2001-08 LOAN RATES</t>
  </si>
  <si>
    <t>2001-09 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</si>
</sst>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2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/>
    </xf>
    <xf numFmtId="0" fontId="3" fillId="2" borderId="1" xfId="0" applyFont="1" applyFill="1" applyBorder="1" applyAlignment="1">
      <alignment/>
    </xf>
    <xf numFmtId="18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2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2" fontId="3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68" fontId="4" fillId="0" borderId="8" xfId="0" applyNumberFormat="1" applyFont="1" applyBorder="1" applyAlignment="1">
      <alignment/>
    </xf>
    <xf numFmtId="168" fontId="4" fillId="0" borderId="9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2" fontId="4" fillId="0" borderId="7" xfId="0" applyNumberFormat="1" applyFont="1" applyBorder="1" applyAlignment="1">
      <alignment horizontal="center"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6" borderId="10" xfId="0" applyNumberFormat="1" applyFont="1" applyFill="1" applyBorder="1" applyAlignment="1">
      <alignment horizontal="center"/>
    </xf>
    <xf numFmtId="0" fontId="3" fillId="6" borderId="11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2" fontId="3" fillId="6" borderId="10" xfId="0" applyNumberFormat="1" applyFont="1" applyFill="1" applyBorder="1" applyAlignment="1">
      <alignment horizontal="center"/>
    </xf>
    <xf numFmtId="2" fontId="3" fillId="6" borderId="1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V99"/>
  <sheetViews>
    <sheetView workbookViewId="0" topLeftCell="A1">
      <selection activeCell="V8" sqref="V8:V99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2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3" customWidth="1"/>
    <col min="14" max="14" width="4.003906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4" customWidth="1"/>
    <col min="21" max="21" width="6.7109375" style="2" customWidth="1"/>
    <col min="22" max="22" width="5.00390625" style="59" customWidth="1"/>
  </cols>
  <sheetData>
    <row r="1" spans="1:22" ht="12.75">
      <c r="A1" s="83" t="s">
        <v>0</v>
      </c>
      <c r="B1" s="77"/>
      <c r="C1" s="6"/>
      <c r="D1" s="7"/>
      <c r="E1" s="6"/>
      <c r="F1" s="7"/>
      <c r="G1" s="6"/>
      <c r="H1" s="7"/>
      <c r="I1" s="8"/>
      <c r="J1" s="7"/>
      <c r="K1" s="6"/>
      <c r="L1" s="6"/>
      <c r="M1" s="9"/>
      <c r="N1" s="6"/>
      <c r="O1" s="6"/>
      <c r="P1" s="7"/>
      <c r="Q1" s="6"/>
      <c r="R1" s="7"/>
      <c r="S1" s="7"/>
      <c r="T1" s="10"/>
      <c r="U1" s="8"/>
      <c r="V1" s="19"/>
    </row>
    <row r="2" spans="1:22" ht="12.75">
      <c r="A2" s="12" t="s">
        <v>1</v>
      </c>
      <c r="B2" s="13" t="s">
        <v>2</v>
      </c>
      <c r="C2" s="64"/>
      <c r="D2" s="63"/>
      <c r="E2" s="64"/>
      <c r="F2" s="63"/>
      <c r="G2" s="64"/>
      <c r="H2" s="63"/>
      <c r="I2" s="65"/>
      <c r="J2" s="63"/>
      <c r="K2" s="64"/>
      <c r="L2" s="64"/>
      <c r="M2" s="66"/>
      <c r="N2" s="64"/>
      <c r="O2" s="64"/>
      <c r="P2" s="63"/>
      <c r="Q2" s="64"/>
      <c r="R2" s="63"/>
      <c r="S2" s="63"/>
      <c r="T2" s="67"/>
      <c r="U2" s="65"/>
      <c r="V2" s="19"/>
    </row>
    <row r="3" spans="1:22" ht="12.75">
      <c r="A3" s="20">
        <v>0.0006944444444444445</v>
      </c>
      <c r="B3" s="19" t="s">
        <v>3</v>
      </c>
      <c r="C3" s="84" t="s">
        <v>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>
      <c r="A4" s="21" t="s">
        <v>5</v>
      </c>
      <c r="B4" s="19" t="s">
        <v>6</v>
      </c>
      <c r="C4" s="87" t="s">
        <v>7</v>
      </c>
      <c r="D4" s="88"/>
      <c r="E4" s="78" t="s">
        <v>8</v>
      </c>
      <c r="F4" s="88"/>
      <c r="G4" s="78" t="s">
        <v>9</v>
      </c>
      <c r="H4" s="88"/>
      <c r="I4" s="78" t="s">
        <v>10</v>
      </c>
      <c r="J4" s="88"/>
      <c r="K4" s="78" t="s">
        <v>11</v>
      </c>
      <c r="L4" s="88"/>
      <c r="M4" s="78" t="s">
        <v>12</v>
      </c>
      <c r="N4" s="88"/>
      <c r="O4" s="78" t="s">
        <v>13</v>
      </c>
      <c r="P4" s="88"/>
      <c r="Q4" s="78" t="s">
        <v>14</v>
      </c>
      <c r="R4" s="88"/>
      <c r="S4" s="76" t="s">
        <v>15</v>
      </c>
      <c r="T4" s="77"/>
      <c r="U4" s="78" t="s">
        <v>16</v>
      </c>
      <c r="V4" s="79"/>
    </row>
    <row r="5" spans="1:22" ht="12.75">
      <c r="A5" s="80" t="s">
        <v>17</v>
      </c>
      <c r="B5" s="74"/>
      <c r="C5" s="71" t="s">
        <v>18</v>
      </c>
      <c r="D5" s="72"/>
      <c r="E5" s="71" t="s">
        <v>19</v>
      </c>
      <c r="F5" s="72"/>
      <c r="G5" s="71" t="s">
        <v>20</v>
      </c>
      <c r="H5" s="72"/>
      <c r="I5" s="71" t="s">
        <v>21</v>
      </c>
      <c r="J5" s="72"/>
      <c r="K5" s="81" t="s">
        <v>22</v>
      </c>
      <c r="L5" s="82"/>
      <c r="M5" s="81" t="s">
        <v>23</v>
      </c>
      <c r="N5" s="82"/>
      <c r="O5" s="71" t="s">
        <v>24</v>
      </c>
      <c r="P5" s="72"/>
      <c r="Q5" s="71" t="s">
        <v>25</v>
      </c>
      <c r="R5" s="72"/>
      <c r="S5" s="73" t="s">
        <v>26</v>
      </c>
      <c r="T5" s="74"/>
      <c r="U5" s="71" t="s">
        <v>27</v>
      </c>
      <c r="V5" s="75"/>
    </row>
    <row r="6" spans="1:22" ht="12.75">
      <c r="A6" s="22" t="s">
        <v>28</v>
      </c>
      <c r="B6" s="23"/>
      <c r="C6" s="24" t="s">
        <v>29</v>
      </c>
      <c r="D6" s="12" t="s">
        <v>30</v>
      </c>
      <c r="E6" s="24" t="s">
        <v>29</v>
      </c>
      <c r="F6" s="12" t="s">
        <v>30</v>
      </c>
      <c r="G6" s="24" t="s">
        <v>29</v>
      </c>
      <c r="H6" s="12" t="s">
        <v>30</v>
      </c>
      <c r="I6" s="24" t="s">
        <v>29</v>
      </c>
      <c r="J6" s="12" t="s">
        <v>30</v>
      </c>
      <c r="K6" s="25" t="s">
        <v>29</v>
      </c>
      <c r="L6" s="26" t="s">
        <v>30</v>
      </c>
      <c r="M6" s="27" t="s">
        <v>29</v>
      </c>
      <c r="N6" s="17" t="s">
        <v>30</v>
      </c>
      <c r="O6" s="24" t="s">
        <v>29</v>
      </c>
      <c r="P6" s="21" t="s">
        <v>30</v>
      </c>
      <c r="Q6" s="17" t="s">
        <v>29</v>
      </c>
      <c r="R6" s="12" t="s">
        <v>30</v>
      </c>
      <c r="S6" s="12" t="s">
        <v>31</v>
      </c>
      <c r="T6" s="28" t="s">
        <v>30</v>
      </c>
      <c r="U6" s="24" t="s">
        <v>31</v>
      </c>
      <c r="V6" s="68" t="s">
        <v>30</v>
      </c>
    </row>
    <row r="7" spans="1:22" ht="12.75">
      <c r="A7" s="29"/>
      <c r="B7" s="30"/>
      <c r="C7" s="31" t="s">
        <v>32</v>
      </c>
      <c r="D7" s="32" t="s">
        <v>32</v>
      </c>
      <c r="E7" s="31" t="s">
        <v>32</v>
      </c>
      <c r="F7" s="32" t="s">
        <v>32</v>
      </c>
      <c r="G7" s="31" t="s">
        <v>32</v>
      </c>
      <c r="H7" s="33" t="s">
        <v>32</v>
      </c>
      <c r="I7" s="34" t="s">
        <v>32</v>
      </c>
      <c r="J7" s="33" t="s">
        <v>32</v>
      </c>
      <c r="K7" s="35" t="s">
        <v>32</v>
      </c>
      <c r="L7" s="31" t="s">
        <v>32</v>
      </c>
      <c r="M7" s="36" t="s">
        <v>32</v>
      </c>
      <c r="N7" s="34" t="s">
        <v>32</v>
      </c>
      <c r="O7" s="31" t="s">
        <v>32</v>
      </c>
      <c r="P7" s="32" t="s">
        <v>32</v>
      </c>
      <c r="Q7" s="31" t="s">
        <v>32</v>
      </c>
      <c r="R7" s="32" t="s">
        <v>32</v>
      </c>
      <c r="S7" s="32" t="s">
        <v>33</v>
      </c>
      <c r="T7" s="37" t="s">
        <v>32</v>
      </c>
      <c r="U7" s="31" t="s">
        <v>33</v>
      </c>
      <c r="V7" s="68" t="s">
        <v>32</v>
      </c>
    </row>
    <row r="8" spans="1:22" ht="12.75">
      <c r="A8" s="38"/>
      <c r="B8" s="39"/>
      <c r="C8" s="40"/>
      <c r="D8" s="41"/>
      <c r="E8" s="40"/>
      <c r="F8" s="42"/>
      <c r="G8" s="40"/>
      <c r="H8" s="42"/>
      <c r="I8" s="43"/>
      <c r="J8" s="42"/>
      <c r="K8" s="44"/>
      <c r="L8" s="41"/>
      <c r="M8" s="40"/>
      <c r="N8" s="41"/>
      <c r="O8" s="40"/>
      <c r="P8" s="42"/>
      <c r="Q8" s="40"/>
      <c r="R8" s="42"/>
      <c r="S8" s="45"/>
      <c r="T8" s="46"/>
      <c r="U8" s="62"/>
      <c r="V8" s="69"/>
    </row>
    <row r="9" spans="1:22" ht="12.75">
      <c r="A9" s="47">
        <f aca="true" t="shared" si="0" ref="A9:A52">A10+7</f>
        <v>37888</v>
      </c>
      <c r="B9" s="48">
        <f aca="true" t="shared" si="1" ref="B9:B40">A9+6</f>
        <v>37894</v>
      </c>
      <c r="C9" s="43">
        <v>2.7</v>
      </c>
      <c r="D9" s="41">
        <f aca="true" t="shared" si="2" ref="D9:D40">SUM(-C9,5.31)</f>
        <v>2.6099999999999994</v>
      </c>
      <c r="E9" s="43">
        <v>2.52</v>
      </c>
      <c r="F9" s="41">
        <f aca="true" t="shared" si="3" ref="F9:F40">SUM(-E9,3.42)</f>
        <v>0.8999999999999999</v>
      </c>
      <c r="G9" s="43">
        <v>2.47</v>
      </c>
      <c r="H9" s="41">
        <f>SUM(-G9,2.49)</f>
        <v>0.020000000000000018</v>
      </c>
      <c r="I9" s="43">
        <v>2.45</v>
      </c>
      <c r="J9" s="41">
        <v>0</v>
      </c>
      <c r="K9" s="43">
        <v>2.41</v>
      </c>
      <c r="L9" s="41">
        <v>0</v>
      </c>
      <c r="M9" s="43">
        <v>2.25</v>
      </c>
      <c r="N9" s="41">
        <v>0</v>
      </c>
      <c r="O9" s="43">
        <v>1.45</v>
      </c>
      <c r="P9" s="41">
        <f aca="true" t="shared" si="4" ref="P9:P21">SUM(-O9,1.52)</f>
        <v>0.07000000000000006</v>
      </c>
      <c r="Q9" s="43">
        <v>1.11</v>
      </c>
      <c r="R9" s="41">
        <f aca="true" t="shared" si="5" ref="R9:R40">SUM(-Q9,1.37)</f>
        <v>0.26</v>
      </c>
      <c r="S9" s="49">
        <v>18</v>
      </c>
      <c r="T9" s="46">
        <f aca="true" t="shared" si="6" ref="T9:T40">SUM(-S9,42)</f>
        <v>24</v>
      </c>
      <c r="U9" s="62">
        <v>1.98</v>
      </c>
      <c r="V9" s="70">
        <f aca="true" t="shared" si="7" ref="V9:V40">SUM(-U9,4.2)</f>
        <v>2.22</v>
      </c>
    </row>
    <row r="10" spans="1:22" ht="12.75">
      <c r="A10" s="47">
        <f t="shared" si="0"/>
        <v>37881</v>
      </c>
      <c r="B10" s="48">
        <f t="shared" si="1"/>
        <v>37887</v>
      </c>
      <c r="C10" s="43">
        <v>2.68</v>
      </c>
      <c r="D10" s="41">
        <f t="shared" si="2"/>
        <v>2.6299999999999994</v>
      </c>
      <c r="E10" s="43">
        <v>2.51</v>
      </c>
      <c r="F10" s="41">
        <f t="shared" si="3"/>
        <v>0.9100000000000001</v>
      </c>
      <c r="G10" s="43">
        <v>2.45</v>
      </c>
      <c r="H10" s="41">
        <f>SUM(-G10,2.49)</f>
        <v>0.040000000000000036</v>
      </c>
      <c r="I10" s="43">
        <v>2.45</v>
      </c>
      <c r="J10" s="41">
        <v>0</v>
      </c>
      <c r="K10" s="43">
        <v>2.4</v>
      </c>
      <c r="L10" s="41">
        <v>0</v>
      </c>
      <c r="M10" s="43">
        <v>2.26</v>
      </c>
      <c r="N10" s="41">
        <v>0</v>
      </c>
      <c r="O10" s="43">
        <v>1.45</v>
      </c>
      <c r="P10" s="41">
        <f t="shared" si="4"/>
        <v>0.07000000000000006</v>
      </c>
      <c r="Q10" s="43">
        <v>1.09</v>
      </c>
      <c r="R10" s="41">
        <f t="shared" si="5"/>
        <v>0.28</v>
      </c>
      <c r="S10" s="49">
        <v>18</v>
      </c>
      <c r="T10" s="46">
        <f t="shared" si="6"/>
        <v>24</v>
      </c>
      <c r="U10" s="62">
        <v>1.98</v>
      </c>
      <c r="V10" s="70">
        <f t="shared" si="7"/>
        <v>2.22</v>
      </c>
    </row>
    <row r="11" spans="1:22" ht="12.75">
      <c r="A11" s="47">
        <f t="shared" si="0"/>
        <v>37874</v>
      </c>
      <c r="B11" s="48">
        <f t="shared" si="1"/>
        <v>37880</v>
      </c>
      <c r="C11" s="43">
        <v>2.58</v>
      </c>
      <c r="D11" s="41">
        <f t="shared" si="2"/>
        <v>2.7299999999999995</v>
      </c>
      <c r="E11" s="43">
        <v>2.48</v>
      </c>
      <c r="F11" s="41">
        <f t="shared" si="3"/>
        <v>0.94</v>
      </c>
      <c r="G11" s="43">
        <v>2.45</v>
      </c>
      <c r="H11" s="41">
        <f>SUM(-G11,2.49)</f>
        <v>0.040000000000000036</v>
      </c>
      <c r="I11" s="43">
        <v>2.44</v>
      </c>
      <c r="J11" s="41">
        <v>0</v>
      </c>
      <c r="K11" s="43">
        <v>2.4</v>
      </c>
      <c r="L11" s="41">
        <v>0</v>
      </c>
      <c r="M11" s="43">
        <v>2.24</v>
      </c>
      <c r="N11" s="41">
        <v>0</v>
      </c>
      <c r="O11" s="43">
        <v>1.43</v>
      </c>
      <c r="P11" s="41">
        <f t="shared" si="4"/>
        <v>0.09000000000000008</v>
      </c>
      <c r="Q11" s="43">
        <v>1.07</v>
      </c>
      <c r="R11" s="41">
        <f t="shared" si="5"/>
        <v>0.30000000000000004</v>
      </c>
      <c r="S11" s="49">
        <v>18</v>
      </c>
      <c r="T11" s="46">
        <f t="shared" si="6"/>
        <v>24</v>
      </c>
      <c r="U11" s="62">
        <v>2.09</v>
      </c>
      <c r="V11" s="70">
        <f t="shared" si="7"/>
        <v>2.1100000000000003</v>
      </c>
    </row>
    <row r="12" spans="1:22" ht="12.75">
      <c r="A12" s="47">
        <f t="shared" si="0"/>
        <v>37867</v>
      </c>
      <c r="B12" s="48">
        <f t="shared" si="1"/>
        <v>37873</v>
      </c>
      <c r="C12" s="43">
        <v>2.61</v>
      </c>
      <c r="D12" s="41">
        <f t="shared" si="2"/>
        <v>2.6999999999999997</v>
      </c>
      <c r="E12" s="43">
        <v>2.49</v>
      </c>
      <c r="F12" s="41">
        <f t="shared" si="3"/>
        <v>0.9299999999999997</v>
      </c>
      <c r="G12" s="43">
        <v>2.45</v>
      </c>
      <c r="H12" s="41">
        <f>SUM(-G12,2.49)</f>
        <v>0.040000000000000036</v>
      </c>
      <c r="I12" s="43">
        <v>2.44</v>
      </c>
      <c r="J12" s="41">
        <v>0</v>
      </c>
      <c r="K12" s="43">
        <v>2.4</v>
      </c>
      <c r="L12" s="41">
        <v>0</v>
      </c>
      <c r="M12" s="43">
        <v>2.24</v>
      </c>
      <c r="N12" s="41">
        <v>0</v>
      </c>
      <c r="O12" s="43">
        <v>1.43</v>
      </c>
      <c r="P12" s="41">
        <f t="shared" si="4"/>
        <v>0.09000000000000008</v>
      </c>
      <c r="Q12" s="43">
        <v>1.07</v>
      </c>
      <c r="R12" s="41">
        <f t="shared" si="5"/>
        <v>0.30000000000000004</v>
      </c>
      <c r="S12" s="49">
        <v>18</v>
      </c>
      <c r="T12" s="46">
        <f t="shared" si="6"/>
        <v>24</v>
      </c>
      <c r="U12" s="62">
        <v>2.19</v>
      </c>
      <c r="V12" s="70">
        <f t="shared" si="7"/>
        <v>2.0100000000000002</v>
      </c>
    </row>
    <row r="13" spans="1:22" ht="12.75">
      <c r="A13" s="47">
        <f t="shared" si="0"/>
        <v>37860</v>
      </c>
      <c r="B13" s="48">
        <f t="shared" si="1"/>
        <v>37866</v>
      </c>
      <c r="C13" s="43">
        <v>2.68</v>
      </c>
      <c r="D13" s="41">
        <f t="shared" si="2"/>
        <v>2.6299999999999994</v>
      </c>
      <c r="E13" s="43">
        <v>2.52</v>
      </c>
      <c r="F13" s="41">
        <f t="shared" si="3"/>
        <v>0.8999999999999999</v>
      </c>
      <c r="G13" s="43">
        <v>2.49</v>
      </c>
      <c r="H13" s="41">
        <v>0</v>
      </c>
      <c r="I13" s="43">
        <v>2.48</v>
      </c>
      <c r="J13" s="41">
        <v>0</v>
      </c>
      <c r="K13" s="43">
        <v>2.44</v>
      </c>
      <c r="L13" s="41">
        <v>0</v>
      </c>
      <c r="M13" s="43">
        <v>2.29</v>
      </c>
      <c r="N13" s="41">
        <v>0</v>
      </c>
      <c r="O13" s="43">
        <v>1.45</v>
      </c>
      <c r="P13" s="41">
        <f t="shared" si="4"/>
        <v>0.07000000000000006</v>
      </c>
      <c r="Q13" s="43">
        <v>1.1</v>
      </c>
      <c r="R13" s="41">
        <f t="shared" si="5"/>
        <v>0.27</v>
      </c>
      <c r="S13" s="49">
        <v>18</v>
      </c>
      <c r="T13" s="46">
        <f t="shared" si="6"/>
        <v>24</v>
      </c>
      <c r="U13" s="62">
        <v>2.19</v>
      </c>
      <c r="V13" s="70">
        <f t="shared" si="7"/>
        <v>2.0100000000000002</v>
      </c>
    </row>
    <row r="14" spans="1:22" ht="12.75">
      <c r="A14" s="47">
        <f t="shared" si="0"/>
        <v>37853</v>
      </c>
      <c r="B14" s="48">
        <f t="shared" si="1"/>
        <v>37859</v>
      </c>
      <c r="C14" s="43">
        <v>2.7</v>
      </c>
      <c r="D14" s="41">
        <f t="shared" si="2"/>
        <v>2.6099999999999994</v>
      </c>
      <c r="E14" s="43">
        <v>2.53</v>
      </c>
      <c r="F14" s="41">
        <f t="shared" si="3"/>
        <v>0.8900000000000001</v>
      </c>
      <c r="G14" s="43">
        <v>2.52</v>
      </c>
      <c r="H14" s="41">
        <v>0</v>
      </c>
      <c r="I14" s="43">
        <v>2.52</v>
      </c>
      <c r="J14" s="41">
        <v>0</v>
      </c>
      <c r="K14" s="43">
        <v>2.5</v>
      </c>
      <c r="L14" s="41">
        <v>0</v>
      </c>
      <c r="M14" s="43">
        <v>2.3</v>
      </c>
      <c r="N14" s="41">
        <v>0</v>
      </c>
      <c r="O14" s="43">
        <v>1.46</v>
      </c>
      <c r="P14" s="41">
        <f t="shared" si="4"/>
        <v>0.06000000000000005</v>
      </c>
      <c r="Q14" s="43">
        <v>1.12</v>
      </c>
      <c r="R14" s="41">
        <f t="shared" si="5"/>
        <v>0.25</v>
      </c>
      <c r="S14" s="49">
        <v>18</v>
      </c>
      <c r="T14" s="46">
        <f t="shared" si="6"/>
        <v>24</v>
      </c>
      <c r="U14" s="62">
        <v>2.19</v>
      </c>
      <c r="V14" s="70">
        <f t="shared" si="7"/>
        <v>2.0100000000000002</v>
      </c>
    </row>
    <row r="15" spans="1:22" ht="12.75">
      <c r="A15" s="47">
        <f t="shared" si="0"/>
        <v>37846</v>
      </c>
      <c r="B15" s="48">
        <f t="shared" si="1"/>
        <v>37852</v>
      </c>
      <c r="C15" s="43">
        <v>2.61</v>
      </c>
      <c r="D15" s="41">
        <f t="shared" si="2"/>
        <v>2.6999999999999997</v>
      </c>
      <c r="E15" s="43">
        <v>2.42</v>
      </c>
      <c r="F15" s="41">
        <f t="shared" si="3"/>
        <v>1</v>
      </c>
      <c r="G15" s="43">
        <v>2.4</v>
      </c>
      <c r="H15" s="41">
        <f>SUM(-G15,2.49)</f>
        <v>0.0900000000000003</v>
      </c>
      <c r="I15" s="43">
        <v>2.42</v>
      </c>
      <c r="J15" s="41">
        <v>0</v>
      </c>
      <c r="K15" s="43">
        <v>2.38</v>
      </c>
      <c r="L15" s="41">
        <v>0</v>
      </c>
      <c r="M15" s="43">
        <v>2.23</v>
      </c>
      <c r="N15" s="41">
        <v>0</v>
      </c>
      <c r="O15" s="43">
        <v>1.43</v>
      </c>
      <c r="P15" s="41">
        <f t="shared" si="4"/>
        <v>0.09000000000000008</v>
      </c>
      <c r="Q15" s="43">
        <v>1.09</v>
      </c>
      <c r="R15" s="41">
        <f t="shared" si="5"/>
        <v>0.28</v>
      </c>
      <c r="S15" s="49">
        <v>18</v>
      </c>
      <c r="T15" s="46">
        <f t="shared" si="6"/>
        <v>24</v>
      </c>
      <c r="U15" s="62">
        <v>2.19</v>
      </c>
      <c r="V15" s="70">
        <f t="shared" si="7"/>
        <v>2.0100000000000002</v>
      </c>
    </row>
    <row r="16" spans="1:22" ht="12.75">
      <c r="A16" s="47">
        <f t="shared" si="0"/>
        <v>37839</v>
      </c>
      <c r="B16" s="48">
        <f t="shared" si="1"/>
        <v>37845</v>
      </c>
      <c r="C16" s="43">
        <v>2.63</v>
      </c>
      <c r="D16" s="41">
        <f t="shared" si="2"/>
        <v>2.6799999999999997</v>
      </c>
      <c r="E16" s="43">
        <v>2.41</v>
      </c>
      <c r="F16" s="41">
        <f t="shared" si="3"/>
        <v>1.0099999999999998</v>
      </c>
      <c r="G16" s="43">
        <v>2.37</v>
      </c>
      <c r="H16" s="41">
        <f>SUM(-G16,2.49)</f>
        <v>0.1200000000000001</v>
      </c>
      <c r="I16" s="43">
        <v>2.38</v>
      </c>
      <c r="J16" s="41">
        <v>0</v>
      </c>
      <c r="K16" s="43">
        <v>2.36</v>
      </c>
      <c r="L16" s="41">
        <v>0</v>
      </c>
      <c r="M16" s="43">
        <v>2.2</v>
      </c>
      <c r="N16" s="41">
        <v>0</v>
      </c>
      <c r="O16" s="43">
        <v>1.4</v>
      </c>
      <c r="P16" s="41">
        <f t="shared" si="4"/>
        <v>0.1200000000000001</v>
      </c>
      <c r="Q16" s="43">
        <v>1.03</v>
      </c>
      <c r="R16" s="41">
        <f t="shared" si="5"/>
        <v>0.3400000000000001</v>
      </c>
      <c r="S16" s="49">
        <v>18</v>
      </c>
      <c r="T16" s="46">
        <f t="shared" si="6"/>
        <v>24</v>
      </c>
      <c r="U16" s="62">
        <v>1.94</v>
      </c>
      <c r="V16" s="70">
        <f t="shared" si="7"/>
        <v>2.2600000000000002</v>
      </c>
    </row>
    <row r="17" spans="1:22" ht="12.75">
      <c r="A17" s="47">
        <f t="shared" si="0"/>
        <v>37832</v>
      </c>
      <c r="B17" s="48">
        <f t="shared" si="1"/>
        <v>37838</v>
      </c>
      <c r="C17" s="43">
        <v>2.74</v>
      </c>
      <c r="D17" s="41">
        <f t="shared" si="2"/>
        <v>2.5699999999999994</v>
      </c>
      <c r="E17" s="43">
        <v>2.52</v>
      </c>
      <c r="F17" s="41">
        <f t="shared" si="3"/>
        <v>0.8999999999999999</v>
      </c>
      <c r="G17" s="43">
        <v>2.53</v>
      </c>
      <c r="H17" s="41">
        <v>0</v>
      </c>
      <c r="I17" s="43">
        <v>2.56</v>
      </c>
      <c r="J17" s="41">
        <v>0</v>
      </c>
      <c r="K17" s="43">
        <v>2.56</v>
      </c>
      <c r="L17" s="41">
        <v>0</v>
      </c>
      <c r="M17" s="43">
        <v>2.37</v>
      </c>
      <c r="N17" s="41">
        <v>0</v>
      </c>
      <c r="O17" s="43">
        <v>1.49</v>
      </c>
      <c r="P17" s="41">
        <f t="shared" si="4"/>
        <v>0.030000000000000027</v>
      </c>
      <c r="Q17" s="43">
        <v>1.1</v>
      </c>
      <c r="R17" s="41">
        <f t="shared" si="5"/>
        <v>0.27</v>
      </c>
      <c r="S17" s="49">
        <v>18</v>
      </c>
      <c r="T17" s="46">
        <f t="shared" si="6"/>
        <v>24</v>
      </c>
      <c r="U17" s="62">
        <v>1.94</v>
      </c>
      <c r="V17" s="70">
        <f t="shared" si="7"/>
        <v>2.2600000000000002</v>
      </c>
    </row>
    <row r="18" spans="1:22" ht="12.75">
      <c r="A18" s="47">
        <f t="shared" si="0"/>
        <v>37825</v>
      </c>
      <c r="B18" s="48">
        <f t="shared" si="1"/>
        <v>37831</v>
      </c>
      <c r="C18" s="43">
        <v>2.74</v>
      </c>
      <c r="D18" s="41">
        <f t="shared" si="2"/>
        <v>2.5699999999999994</v>
      </c>
      <c r="E18" s="43">
        <v>2.52</v>
      </c>
      <c r="F18" s="41">
        <f t="shared" si="3"/>
        <v>0.8999999999999999</v>
      </c>
      <c r="G18" s="43">
        <v>2.53</v>
      </c>
      <c r="H18" s="41">
        <v>0</v>
      </c>
      <c r="I18" s="43">
        <v>2.56</v>
      </c>
      <c r="J18" s="41">
        <v>0</v>
      </c>
      <c r="K18" s="43">
        <v>2.56</v>
      </c>
      <c r="L18" s="41">
        <v>0</v>
      </c>
      <c r="M18" s="43">
        <v>2.37</v>
      </c>
      <c r="N18" s="41">
        <v>0</v>
      </c>
      <c r="O18" s="43">
        <v>1.49</v>
      </c>
      <c r="P18" s="41">
        <f t="shared" si="4"/>
        <v>0.030000000000000027</v>
      </c>
      <c r="Q18" s="43">
        <v>1.1</v>
      </c>
      <c r="R18" s="41">
        <f t="shared" si="5"/>
        <v>0.27</v>
      </c>
      <c r="S18" s="49">
        <v>18</v>
      </c>
      <c r="T18" s="46">
        <f t="shared" si="6"/>
        <v>24</v>
      </c>
      <c r="U18" s="62">
        <v>1.94</v>
      </c>
      <c r="V18" s="70">
        <f t="shared" si="7"/>
        <v>2.2600000000000002</v>
      </c>
    </row>
    <row r="19" spans="1:22" ht="12.75">
      <c r="A19" s="47">
        <f t="shared" si="0"/>
        <v>37818</v>
      </c>
      <c r="B19" s="48">
        <f t="shared" si="1"/>
        <v>37824</v>
      </c>
      <c r="C19" s="43">
        <v>2.74</v>
      </c>
      <c r="D19" s="41">
        <f t="shared" si="2"/>
        <v>2.5699999999999994</v>
      </c>
      <c r="E19" s="43">
        <v>2.52</v>
      </c>
      <c r="F19" s="41">
        <f t="shared" si="3"/>
        <v>0.8999999999999999</v>
      </c>
      <c r="G19" s="43">
        <v>2.53</v>
      </c>
      <c r="H19" s="41">
        <v>0</v>
      </c>
      <c r="I19" s="43">
        <v>2.56</v>
      </c>
      <c r="J19" s="41">
        <v>0</v>
      </c>
      <c r="K19" s="43">
        <v>2.56</v>
      </c>
      <c r="L19" s="41">
        <v>0</v>
      </c>
      <c r="M19" s="43">
        <v>2.37</v>
      </c>
      <c r="N19" s="41">
        <v>0</v>
      </c>
      <c r="O19" s="43">
        <v>1.49</v>
      </c>
      <c r="P19" s="41">
        <f t="shared" si="4"/>
        <v>0.030000000000000027</v>
      </c>
      <c r="Q19" s="43">
        <v>1.1</v>
      </c>
      <c r="R19" s="41">
        <f t="shared" si="5"/>
        <v>0.27</v>
      </c>
      <c r="S19" s="49">
        <v>18</v>
      </c>
      <c r="T19" s="46">
        <f t="shared" si="6"/>
        <v>24</v>
      </c>
      <c r="U19" s="62">
        <v>2.1</v>
      </c>
      <c r="V19" s="70">
        <f t="shared" si="7"/>
        <v>2.1</v>
      </c>
    </row>
    <row r="20" spans="1:22" ht="12.75">
      <c r="A20" s="47">
        <f t="shared" si="0"/>
        <v>37811</v>
      </c>
      <c r="B20" s="48">
        <f t="shared" si="1"/>
        <v>37817</v>
      </c>
      <c r="C20" s="43">
        <v>2.74</v>
      </c>
      <c r="D20" s="41">
        <f t="shared" si="2"/>
        <v>2.5699999999999994</v>
      </c>
      <c r="E20" s="43">
        <v>2.52</v>
      </c>
      <c r="F20" s="41">
        <f t="shared" si="3"/>
        <v>0.8999999999999999</v>
      </c>
      <c r="G20" s="43">
        <v>2.53</v>
      </c>
      <c r="H20" s="41">
        <v>0</v>
      </c>
      <c r="I20" s="43">
        <v>2.56</v>
      </c>
      <c r="J20" s="41">
        <v>0</v>
      </c>
      <c r="K20" s="43">
        <v>2.56</v>
      </c>
      <c r="L20" s="41">
        <v>0</v>
      </c>
      <c r="M20" s="43">
        <v>2.37</v>
      </c>
      <c r="N20" s="41">
        <v>0</v>
      </c>
      <c r="O20" s="43">
        <v>1.49</v>
      </c>
      <c r="P20" s="41">
        <f t="shared" si="4"/>
        <v>0.030000000000000027</v>
      </c>
      <c r="Q20" s="43">
        <v>1.1</v>
      </c>
      <c r="R20" s="41">
        <f t="shared" si="5"/>
        <v>0.27</v>
      </c>
      <c r="S20" s="49">
        <v>18</v>
      </c>
      <c r="T20" s="46">
        <f t="shared" si="6"/>
        <v>24</v>
      </c>
      <c r="U20" s="62">
        <v>2.1</v>
      </c>
      <c r="V20" s="70">
        <f t="shared" si="7"/>
        <v>2.1</v>
      </c>
    </row>
    <row r="21" spans="1:22" ht="12.75">
      <c r="A21" s="47">
        <f t="shared" si="0"/>
        <v>37804</v>
      </c>
      <c r="B21" s="48">
        <f t="shared" si="1"/>
        <v>37810</v>
      </c>
      <c r="C21" s="43">
        <v>2.8</v>
      </c>
      <c r="D21" s="41">
        <f t="shared" si="2"/>
        <v>2.51</v>
      </c>
      <c r="E21" s="43">
        <v>2.57</v>
      </c>
      <c r="F21" s="41">
        <f t="shared" si="3"/>
        <v>0.8500000000000001</v>
      </c>
      <c r="G21" s="43">
        <v>2.6</v>
      </c>
      <c r="H21" s="41">
        <v>0</v>
      </c>
      <c r="I21" s="43">
        <v>2.61</v>
      </c>
      <c r="J21" s="41">
        <v>0</v>
      </c>
      <c r="K21" s="43">
        <v>2.6</v>
      </c>
      <c r="L21" s="41">
        <v>0</v>
      </c>
      <c r="M21" s="43">
        <v>2.4</v>
      </c>
      <c r="N21" s="41">
        <v>0</v>
      </c>
      <c r="O21" s="43">
        <v>1.51</v>
      </c>
      <c r="P21" s="41">
        <f t="shared" si="4"/>
        <v>0.010000000000000009</v>
      </c>
      <c r="Q21" s="43">
        <v>1.06</v>
      </c>
      <c r="R21" s="41">
        <f t="shared" si="5"/>
        <v>0.31000000000000005</v>
      </c>
      <c r="S21" s="49">
        <v>18</v>
      </c>
      <c r="T21" s="46">
        <f t="shared" si="6"/>
        <v>24</v>
      </c>
      <c r="U21" s="62">
        <v>2.1</v>
      </c>
      <c r="V21" s="70">
        <f t="shared" si="7"/>
        <v>2.1</v>
      </c>
    </row>
    <row r="22" spans="1:22" ht="12.75">
      <c r="A22" s="47">
        <f t="shared" si="0"/>
        <v>37797</v>
      </c>
      <c r="B22" s="48">
        <f t="shared" si="1"/>
        <v>37803</v>
      </c>
      <c r="C22" s="43">
        <v>2.87</v>
      </c>
      <c r="D22" s="41">
        <f t="shared" si="2"/>
        <v>2.4399999999999995</v>
      </c>
      <c r="E22" s="43">
        <v>2.67</v>
      </c>
      <c r="F22" s="41">
        <f t="shared" si="3"/>
        <v>0.75</v>
      </c>
      <c r="G22" s="43">
        <v>2.64</v>
      </c>
      <c r="H22" s="41">
        <v>0</v>
      </c>
      <c r="I22" s="43">
        <v>2.67</v>
      </c>
      <c r="J22" s="41">
        <v>0</v>
      </c>
      <c r="K22" s="43">
        <v>2.68</v>
      </c>
      <c r="L22" s="41">
        <v>0</v>
      </c>
      <c r="M22" s="43">
        <v>2.45</v>
      </c>
      <c r="N22" s="41">
        <v>0</v>
      </c>
      <c r="O22" s="43">
        <v>1.53</v>
      </c>
      <c r="P22" s="41">
        <v>0</v>
      </c>
      <c r="Q22" s="43">
        <v>1.08</v>
      </c>
      <c r="R22" s="41">
        <f t="shared" si="5"/>
        <v>0.29000000000000004</v>
      </c>
      <c r="S22" s="49">
        <v>18</v>
      </c>
      <c r="T22" s="46">
        <f t="shared" si="6"/>
        <v>24</v>
      </c>
      <c r="U22" s="62">
        <v>2.1</v>
      </c>
      <c r="V22" s="70">
        <f t="shared" si="7"/>
        <v>2.1</v>
      </c>
    </row>
    <row r="23" spans="1:22" ht="12.75">
      <c r="A23" s="47">
        <f t="shared" si="0"/>
        <v>37790</v>
      </c>
      <c r="B23" s="48">
        <f t="shared" si="1"/>
        <v>37796</v>
      </c>
      <c r="C23" s="43">
        <v>2.77</v>
      </c>
      <c r="D23" s="41">
        <f t="shared" si="2"/>
        <v>2.5399999999999996</v>
      </c>
      <c r="E23" s="43">
        <v>2.58</v>
      </c>
      <c r="F23" s="41">
        <f t="shared" si="3"/>
        <v>0.8399999999999999</v>
      </c>
      <c r="G23" s="43">
        <v>2.54</v>
      </c>
      <c r="H23" s="41">
        <v>0</v>
      </c>
      <c r="I23" s="43">
        <v>2.56</v>
      </c>
      <c r="J23" s="41">
        <v>0</v>
      </c>
      <c r="K23" s="43">
        <v>2.55</v>
      </c>
      <c r="L23" s="41">
        <v>0</v>
      </c>
      <c r="M23" s="43">
        <v>2.32</v>
      </c>
      <c r="N23" s="41">
        <v>0</v>
      </c>
      <c r="O23" s="43">
        <v>1.43</v>
      </c>
      <c r="P23" s="41">
        <f aca="true" t="shared" si="8" ref="P23:P39">SUM(-O23,1.52)</f>
        <v>0.09000000000000008</v>
      </c>
      <c r="Q23" s="43">
        <v>1</v>
      </c>
      <c r="R23" s="41">
        <f t="shared" si="5"/>
        <v>0.3700000000000001</v>
      </c>
      <c r="S23" s="49">
        <v>18</v>
      </c>
      <c r="T23" s="46">
        <f t="shared" si="6"/>
        <v>24</v>
      </c>
      <c r="U23" s="62">
        <v>2.1</v>
      </c>
      <c r="V23" s="70">
        <f t="shared" si="7"/>
        <v>2.1</v>
      </c>
    </row>
    <row r="24" spans="1:22" ht="12.75">
      <c r="A24" s="47">
        <f t="shared" si="0"/>
        <v>37783</v>
      </c>
      <c r="B24" s="48">
        <f t="shared" si="1"/>
        <v>37789</v>
      </c>
      <c r="C24" s="43">
        <v>2.85</v>
      </c>
      <c r="D24" s="41">
        <f t="shared" si="2"/>
        <v>2.4599999999999995</v>
      </c>
      <c r="E24" s="43">
        <v>2.6</v>
      </c>
      <c r="F24" s="41">
        <f t="shared" si="3"/>
        <v>0.8199999999999998</v>
      </c>
      <c r="G24" s="43">
        <v>2.52</v>
      </c>
      <c r="H24" s="41">
        <v>0</v>
      </c>
      <c r="I24" s="43">
        <v>2.51</v>
      </c>
      <c r="J24" s="41">
        <v>0</v>
      </c>
      <c r="K24" s="43">
        <v>2.48</v>
      </c>
      <c r="L24" s="41">
        <v>0</v>
      </c>
      <c r="M24" s="43">
        <v>2.23</v>
      </c>
      <c r="N24" s="41">
        <v>0</v>
      </c>
      <c r="O24" s="43">
        <v>1.41</v>
      </c>
      <c r="P24" s="41">
        <f t="shared" si="8"/>
        <v>0.1100000000000001</v>
      </c>
      <c r="Q24" s="43">
        <v>1.03</v>
      </c>
      <c r="R24" s="41">
        <f t="shared" si="5"/>
        <v>0.3400000000000001</v>
      </c>
      <c r="S24" s="49">
        <v>18</v>
      </c>
      <c r="T24" s="46">
        <f t="shared" si="6"/>
        <v>24</v>
      </c>
      <c r="U24" s="62">
        <v>2.09</v>
      </c>
      <c r="V24" s="70">
        <f t="shared" si="7"/>
        <v>2.1100000000000003</v>
      </c>
    </row>
    <row r="25" spans="1:22" ht="12.75">
      <c r="A25" s="47">
        <f t="shared" si="0"/>
        <v>37776</v>
      </c>
      <c r="B25" s="48">
        <f t="shared" si="1"/>
        <v>37782</v>
      </c>
      <c r="C25" s="43">
        <v>2.79</v>
      </c>
      <c r="D25" s="41">
        <f t="shared" si="2"/>
        <v>2.5199999999999996</v>
      </c>
      <c r="E25" s="43">
        <v>2.56</v>
      </c>
      <c r="F25" s="41">
        <f t="shared" si="3"/>
        <v>0.8599999999999999</v>
      </c>
      <c r="G25" s="43">
        <v>2.47</v>
      </c>
      <c r="H25" s="41">
        <f>SUM(-G25,2.49)</f>
        <v>0.020000000000000018</v>
      </c>
      <c r="I25" s="43">
        <v>2.45</v>
      </c>
      <c r="J25" s="41">
        <v>0</v>
      </c>
      <c r="K25" s="43">
        <v>2.44</v>
      </c>
      <c r="L25" s="41">
        <v>0</v>
      </c>
      <c r="M25" s="43">
        <v>2.16</v>
      </c>
      <c r="N25" s="41">
        <v>0</v>
      </c>
      <c r="O25" s="43">
        <v>1.35</v>
      </c>
      <c r="P25" s="41">
        <f t="shared" si="8"/>
        <v>0.16999999999999993</v>
      </c>
      <c r="Q25" s="43">
        <v>1.01</v>
      </c>
      <c r="R25" s="41">
        <f t="shared" si="5"/>
        <v>0.3600000000000001</v>
      </c>
      <c r="S25" s="49">
        <v>18</v>
      </c>
      <c r="T25" s="46">
        <f t="shared" si="6"/>
        <v>24</v>
      </c>
      <c r="U25" s="62">
        <v>2.09</v>
      </c>
      <c r="V25" s="70">
        <f t="shared" si="7"/>
        <v>2.1100000000000003</v>
      </c>
    </row>
    <row r="26" spans="1:22" ht="12.75">
      <c r="A26" s="47">
        <f t="shared" si="0"/>
        <v>37769</v>
      </c>
      <c r="B26" s="48">
        <f t="shared" si="1"/>
        <v>37775</v>
      </c>
      <c r="C26" s="43">
        <v>2.73</v>
      </c>
      <c r="D26" s="41">
        <f t="shared" si="2"/>
        <v>2.5799999999999996</v>
      </c>
      <c r="E26" s="43">
        <v>2.39</v>
      </c>
      <c r="F26" s="41">
        <f t="shared" si="3"/>
        <v>1.0299999999999998</v>
      </c>
      <c r="G26" s="43">
        <v>2.23</v>
      </c>
      <c r="H26" s="41">
        <f>SUM(-G26,2.49)</f>
        <v>0.26000000000000023</v>
      </c>
      <c r="I26" s="43">
        <v>2.24</v>
      </c>
      <c r="J26" s="41">
        <f>SUM(-I26,2.28)</f>
        <v>0.03999999999999959</v>
      </c>
      <c r="K26" s="43">
        <v>2.24</v>
      </c>
      <c r="L26" s="41">
        <v>0</v>
      </c>
      <c r="M26" s="43">
        <v>2.06</v>
      </c>
      <c r="N26" s="41">
        <f>SUM(-M26,2.11)</f>
        <v>0.04999999999999982</v>
      </c>
      <c r="O26" s="43">
        <v>1.32</v>
      </c>
      <c r="P26" s="41">
        <f t="shared" si="8"/>
        <v>0.19999999999999996</v>
      </c>
      <c r="Q26" s="43">
        <v>0.97</v>
      </c>
      <c r="R26" s="41">
        <f t="shared" si="5"/>
        <v>0.40000000000000013</v>
      </c>
      <c r="S26" s="49">
        <v>18</v>
      </c>
      <c r="T26" s="46">
        <f t="shared" si="6"/>
        <v>24</v>
      </c>
      <c r="U26" s="62">
        <v>2.09</v>
      </c>
      <c r="V26" s="70">
        <f t="shared" si="7"/>
        <v>2.1100000000000003</v>
      </c>
    </row>
    <row r="27" spans="1:22" ht="12.75">
      <c r="A27" s="47">
        <f t="shared" si="0"/>
        <v>37762</v>
      </c>
      <c r="B27" s="48">
        <f t="shared" si="1"/>
        <v>37768</v>
      </c>
      <c r="C27" s="43">
        <v>2.81</v>
      </c>
      <c r="D27" s="41">
        <f t="shared" si="2"/>
        <v>2.4999999999999996</v>
      </c>
      <c r="E27" s="43">
        <v>2.39</v>
      </c>
      <c r="F27" s="41">
        <f t="shared" si="3"/>
        <v>1.0299999999999998</v>
      </c>
      <c r="G27" s="43">
        <v>2.24</v>
      </c>
      <c r="H27" s="41">
        <f>SUM(-G27,2.49)</f>
        <v>0.25</v>
      </c>
      <c r="I27" s="43">
        <v>2.24</v>
      </c>
      <c r="J27" s="41">
        <f>SUM(-I27,2.28)</f>
        <v>0.03999999999999959</v>
      </c>
      <c r="K27" s="43">
        <v>2.24</v>
      </c>
      <c r="L27" s="41">
        <v>0</v>
      </c>
      <c r="M27" s="43">
        <v>2.12</v>
      </c>
      <c r="N27" s="41">
        <v>0</v>
      </c>
      <c r="O27" s="43">
        <v>1.33</v>
      </c>
      <c r="P27" s="41">
        <f t="shared" si="8"/>
        <v>0.18999999999999995</v>
      </c>
      <c r="Q27" s="43">
        <v>0.99</v>
      </c>
      <c r="R27" s="41">
        <f t="shared" si="5"/>
        <v>0.3800000000000001</v>
      </c>
      <c r="S27" s="49">
        <v>19</v>
      </c>
      <c r="T27" s="46">
        <f t="shared" si="6"/>
        <v>23</v>
      </c>
      <c r="U27" s="62">
        <v>2.26</v>
      </c>
      <c r="V27" s="70">
        <f t="shared" si="7"/>
        <v>1.9400000000000004</v>
      </c>
    </row>
    <row r="28" spans="1:22" ht="12.75">
      <c r="A28" s="47">
        <f t="shared" si="0"/>
        <v>37755</v>
      </c>
      <c r="B28" s="48">
        <f t="shared" si="1"/>
        <v>37761</v>
      </c>
      <c r="C28" s="43">
        <v>2.8</v>
      </c>
      <c r="D28" s="41">
        <f t="shared" si="2"/>
        <v>2.51</v>
      </c>
      <c r="E28" s="43">
        <v>2.61</v>
      </c>
      <c r="F28" s="41">
        <f t="shared" si="3"/>
        <v>0.81</v>
      </c>
      <c r="G28" s="43">
        <v>2.44</v>
      </c>
      <c r="H28" s="41">
        <f>SUM(-G28,2.49)</f>
        <v>0.050000000000000266</v>
      </c>
      <c r="I28" s="43">
        <v>2.45</v>
      </c>
      <c r="J28" s="41">
        <v>0</v>
      </c>
      <c r="K28" s="43">
        <v>2.44</v>
      </c>
      <c r="L28" s="41">
        <v>0</v>
      </c>
      <c r="M28" s="43">
        <v>2.2</v>
      </c>
      <c r="N28" s="41">
        <v>0</v>
      </c>
      <c r="O28" s="43">
        <v>1.39</v>
      </c>
      <c r="P28" s="41">
        <f t="shared" si="8"/>
        <v>0.13000000000000012</v>
      </c>
      <c r="Q28" s="43">
        <v>1.05</v>
      </c>
      <c r="R28" s="41">
        <f t="shared" si="5"/>
        <v>0.32000000000000006</v>
      </c>
      <c r="S28" s="49">
        <v>19</v>
      </c>
      <c r="T28" s="46">
        <f t="shared" si="6"/>
        <v>23</v>
      </c>
      <c r="U28" s="62">
        <v>2.26</v>
      </c>
      <c r="V28" s="70">
        <f t="shared" si="7"/>
        <v>1.9400000000000004</v>
      </c>
    </row>
    <row r="29" spans="1:22" ht="12.75">
      <c r="A29" s="47">
        <f t="shared" si="0"/>
        <v>37748</v>
      </c>
      <c r="B29" s="48">
        <f t="shared" si="1"/>
        <v>37754</v>
      </c>
      <c r="C29" s="43">
        <v>3.03</v>
      </c>
      <c r="D29" s="41">
        <f t="shared" si="2"/>
        <v>2.28</v>
      </c>
      <c r="E29" s="43">
        <v>2.61</v>
      </c>
      <c r="F29" s="41">
        <f t="shared" si="3"/>
        <v>0.81</v>
      </c>
      <c r="G29" s="43">
        <v>2.45</v>
      </c>
      <c r="H29" s="41">
        <f>SUM(-G29,2.49)</f>
        <v>0.040000000000000036</v>
      </c>
      <c r="I29" s="43">
        <v>2.44</v>
      </c>
      <c r="J29" s="41">
        <v>0</v>
      </c>
      <c r="K29" s="43">
        <v>2.42</v>
      </c>
      <c r="L29" s="41">
        <v>0</v>
      </c>
      <c r="M29" s="43">
        <v>2.25</v>
      </c>
      <c r="N29" s="41">
        <v>0</v>
      </c>
      <c r="O29" s="43">
        <v>1.39</v>
      </c>
      <c r="P29" s="41">
        <f t="shared" si="8"/>
        <v>0.13000000000000012</v>
      </c>
      <c r="Q29" s="43">
        <v>1.05</v>
      </c>
      <c r="R29" s="41">
        <f t="shared" si="5"/>
        <v>0.32000000000000006</v>
      </c>
      <c r="S29" s="49">
        <v>21</v>
      </c>
      <c r="T29" s="46">
        <f t="shared" si="6"/>
        <v>21</v>
      </c>
      <c r="U29" s="62">
        <v>2.26</v>
      </c>
      <c r="V29" s="70">
        <f t="shared" si="7"/>
        <v>1.9400000000000004</v>
      </c>
    </row>
    <row r="30" spans="1:22" ht="12.75">
      <c r="A30" s="47">
        <f t="shared" si="0"/>
        <v>37741</v>
      </c>
      <c r="B30" s="48">
        <f t="shared" si="1"/>
        <v>37747</v>
      </c>
      <c r="C30" s="43">
        <v>2.91</v>
      </c>
      <c r="D30" s="41">
        <f t="shared" si="2"/>
        <v>2.3999999999999995</v>
      </c>
      <c r="E30" s="43">
        <v>2.73</v>
      </c>
      <c r="F30" s="41">
        <f t="shared" si="3"/>
        <v>0.69</v>
      </c>
      <c r="G30" s="43">
        <v>2.65</v>
      </c>
      <c r="H30" s="41">
        <v>0</v>
      </c>
      <c r="I30" s="43">
        <v>2.63</v>
      </c>
      <c r="J30" s="41">
        <v>0</v>
      </c>
      <c r="K30" s="43">
        <v>2.56</v>
      </c>
      <c r="L30" s="41">
        <v>0</v>
      </c>
      <c r="M30" s="43">
        <v>2.28</v>
      </c>
      <c r="N30" s="41">
        <v>0</v>
      </c>
      <c r="O30" s="43">
        <v>1.47</v>
      </c>
      <c r="P30" s="41">
        <f t="shared" si="8"/>
        <v>0.050000000000000044</v>
      </c>
      <c r="Q30" s="43">
        <v>1.07</v>
      </c>
      <c r="R30" s="41">
        <f t="shared" si="5"/>
        <v>0.30000000000000004</v>
      </c>
      <c r="S30" s="49">
        <v>21</v>
      </c>
      <c r="T30" s="46">
        <f t="shared" si="6"/>
        <v>21</v>
      </c>
      <c r="U30" s="62">
        <v>2.17</v>
      </c>
      <c r="V30" s="70">
        <f t="shared" si="7"/>
        <v>2.0300000000000002</v>
      </c>
    </row>
    <row r="31" spans="1:22" ht="12.75">
      <c r="A31" s="47">
        <f t="shared" si="0"/>
        <v>37734</v>
      </c>
      <c r="B31" s="48">
        <f t="shared" si="1"/>
        <v>37740</v>
      </c>
      <c r="C31" s="43">
        <v>2.91</v>
      </c>
      <c r="D31" s="41">
        <f t="shared" si="2"/>
        <v>2.3999999999999995</v>
      </c>
      <c r="E31" s="43">
        <v>2.73</v>
      </c>
      <c r="F31" s="41">
        <f t="shared" si="3"/>
        <v>0.69</v>
      </c>
      <c r="G31" s="43">
        <v>2.65</v>
      </c>
      <c r="H31" s="41">
        <v>0</v>
      </c>
      <c r="I31" s="43">
        <v>2.63</v>
      </c>
      <c r="J31" s="41">
        <v>0</v>
      </c>
      <c r="K31" s="43">
        <v>2.56</v>
      </c>
      <c r="L31" s="41">
        <v>0</v>
      </c>
      <c r="M31" s="43">
        <v>2.28</v>
      </c>
      <c r="N31" s="41">
        <v>0</v>
      </c>
      <c r="O31" s="43">
        <v>1.47</v>
      </c>
      <c r="P31" s="41">
        <f t="shared" si="8"/>
        <v>0.050000000000000044</v>
      </c>
      <c r="Q31" s="43">
        <v>1.07</v>
      </c>
      <c r="R31" s="41">
        <f t="shared" si="5"/>
        <v>0.30000000000000004</v>
      </c>
      <c r="S31" s="49">
        <v>21</v>
      </c>
      <c r="T31" s="46">
        <f t="shared" si="6"/>
        <v>21</v>
      </c>
      <c r="U31" s="62">
        <v>2.17</v>
      </c>
      <c r="V31" s="70">
        <f t="shared" si="7"/>
        <v>2.0300000000000002</v>
      </c>
    </row>
    <row r="32" spans="1:22" ht="12.75">
      <c r="A32" s="47">
        <f t="shared" si="0"/>
        <v>37727</v>
      </c>
      <c r="B32" s="48">
        <f t="shared" si="1"/>
        <v>37733</v>
      </c>
      <c r="C32" s="43">
        <v>2.91</v>
      </c>
      <c r="D32" s="41">
        <f t="shared" si="2"/>
        <v>2.3999999999999995</v>
      </c>
      <c r="E32" s="43">
        <v>2.73</v>
      </c>
      <c r="F32" s="41">
        <f t="shared" si="3"/>
        <v>0.69</v>
      </c>
      <c r="G32" s="43">
        <v>2.65</v>
      </c>
      <c r="H32" s="41">
        <v>0</v>
      </c>
      <c r="I32" s="43">
        <v>2.63</v>
      </c>
      <c r="J32" s="41">
        <v>0</v>
      </c>
      <c r="K32" s="43">
        <v>2.56</v>
      </c>
      <c r="L32" s="41">
        <v>0</v>
      </c>
      <c r="M32" s="43">
        <v>2.28</v>
      </c>
      <c r="N32" s="41">
        <v>0</v>
      </c>
      <c r="O32" s="43">
        <v>1.47</v>
      </c>
      <c r="P32" s="41">
        <f t="shared" si="8"/>
        <v>0.050000000000000044</v>
      </c>
      <c r="Q32" s="43">
        <v>1.07</v>
      </c>
      <c r="R32" s="41">
        <f t="shared" si="5"/>
        <v>0.30000000000000004</v>
      </c>
      <c r="S32" s="49">
        <v>36</v>
      </c>
      <c r="T32" s="46">
        <f t="shared" si="6"/>
        <v>6</v>
      </c>
      <c r="U32" s="62">
        <v>2.17</v>
      </c>
      <c r="V32" s="70">
        <f t="shared" si="7"/>
        <v>2.0300000000000002</v>
      </c>
    </row>
    <row r="33" spans="1:22" ht="12.75">
      <c r="A33" s="47">
        <f t="shared" si="0"/>
        <v>37720</v>
      </c>
      <c r="B33" s="48">
        <f t="shared" si="1"/>
        <v>37726</v>
      </c>
      <c r="C33" s="43">
        <v>2.98</v>
      </c>
      <c r="D33" s="41">
        <f t="shared" si="2"/>
        <v>2.3299999999999996</v>
      </c>
      <c r="E33" s="43">
        <v>2.77</v>
      </c>
      <c r="F33" s="41">
        <f t="shared" si="3"/>
        <v>0.6499999999999999</v>
      </c>
      <c r="G33" s="43">
        <v>2.71</v>
      </c>
      <c r="H33" s="41">
        <v>0</v>
      </c>
      <c r="I33" s="43">
        <v>2.67</v>
      </c>
      <c r="J33" s="41">
        <v>0</v>
      </c>
      <c r="K33" s="43">
        <v>2.6</v>
      </c>
      <c r="L33" s="41">
        <v>0</v>
      </c>
      <c r="M33" s="43">
        <v>2.29</v>
      </c>
      <c r="N33" s="41">
        <v>0</v>
      </c>
      <c r="O33" s="43">
        <v>1.51</v>
      </c>
      <c r="P33" s="41">
        <f t="shared" si="8"/>
        <v>0.010000000000000009</v>
      </c>
      <c r="Q33" s="43">
        <v>1.12</v>
      </c>
      <c r="R33" s="41">
        <f t="shared" si="5"/>
        <v>0.25</v>
      </c>
      <c r="S33" s="49">
        <v>36</v>
      </c>
      <c r="T33" s="46">
        <f t="shared" si="6"/>
        <v>6</v>
      </c>
      <c r="U33" s="62">
        <v>2.22</v>
      </c>
      <c r="V33" s="70">
        <f t="shared" si="7"/>
        <v>1.98</v>
      </c>
    </row>
    <row r="34" spans="1:22" ht="12.75">
      <c r="A34" s="47">
        <f t="shared" si="0"/>
        <v>37713</v>
      </c>
      <c r="B34" s="48">
        <f t="shared" si="1"/>
        <v>37719</v>
      </c>
      <c r="C34" s="43">
        <v>3.02</v>
      </c>
      <c r="D34" s="41">
        <f t="shared" si="2"/>
        <v>2.2899999999999996</v>
      </c>
      <c r="E34" s="43">
        <v>2.68</v>
      </c>
      <c r="F34" s="41">
        <f t="shared" si="3"/>
        <v>0.7399999999999998</v>
      </c>
      <c r="G34" s="43">
        <v>2.6</v>
      </c>
      <c r="H34" s="41">
        <v>0</v>
      </c>
      <c r="I34" s="43">
        <v>2.56</v>
      </c>
      <c r="J34" s="41">
        <v>0</v>
      </c>
      <c r="K34" s="43">
        <v>2.49</v>
      </c>
      <c r="L34" s="41">
        <v>0</v>
      </c>
      <c r="M34" s="43">
        <v>2.26</v>
      </c>
      <c r="N34" s="41">
        <v>0</v>
      </c>
      <c r="O34" s="43">
        <v>1.46</v>
      </c>
      <c r="P34" s="41">
        <f t="shared" si="8"/>
        <v>0.06000000000000005</v>
      </c>
      <c r="Q34" s="43">
        <v>1.1</v>
      </c>
      <c r="R34" s="41">
        <f t="shared" si="5"/>
        <v>0.27</v>
      </c>
      <c r="S34" s="49">
        <v>38</v>
      </c>
      <c r="T34" s="46">
        <f t="shared" si="6"/>
        <v>4</v>
      </c>
      <c r="U34" s="62">
        <v>2.22</v>
      </c>
      <c r="V34" s="70">
        <f t="shared" si="7"/>
        <v>1.98</v>
      </c>
    </row>
    <row r="35" spans="1:22" ht="12.75">
      <c r="A35" s="47">
        <f t="shared" si="0"/>
        <v>37706</v>
      </c>
      <c r="B35" s="48">
        <f t="shared" si="1"/>
        <v>37712</v>
      </c>
      <c r="C35" s="43">
        <v>2.98</v>
      </c>
      <c r="D35" s="41">
        <f t="shared" si="2"/>
        <v>2.3299999999999996</v>
      </c>
      <c r="E35" s="43">
        <v>2.6</v>
      </c>
      <c r="F35" s="41">
        <f t="shared" si="3"/>
        <v>0.8199999999999998</v>
      </c>
      <c r="G35" s="43">
        <v>2.54</v>
      </c>
      <c r="H35" s="41">
        <v>0</v>
      </c>
      <c r="I35" s="43">
        <v>2.5</v>
      </c>
      <c r="J35" s="41">
        <v>0</v>
      </c>
      <c r="K35" s="43">
        <v>2.43</v>
      </c>
      <c r="L35" s="41">
        <v>0</v>
      </c>
      <c r="M35" s="43">
        <v>2.23</v>
      </c>
      <c r="N35" s="41">
        <v>0</v>
      </c>
      <c r="O35" s="43">
        <v>1.42</v>
      </c>
      <c r="P35" s="41">
        <f t="shared" si="8"/>
        <v>0.10000000000000009</v>
      </c>
      <c r="Q35" s="43">
        <v>1.07</v>
      </c>
      <c r="R35" s="41">
        <f t="shared" si="5"/>
        <v>0.30000000000000004</v>
      </c>
      <c r="S35" s="49">
        <v>38</v>
      </c>
      <c r="T35" s="46">
        <f t="shared" si="6"/>
        <v>4</v>
      </c>
      <c r="U35" s="62">
        <v>2.22</v>
      </c>
      <c r="V35" s="70">
        <f t="shared" si="7"/>
        <v>1.98</v>
      </c>
    </row>
    <row r="36" spans="1:22" ht="12.75">
      <c r="A36" s="47">
        <f t="shared" si="0"/>
        <v>37699</v>
      </c>
      <c r="B36" s="48">
        <f t="shared" si="1"/>
        <v>37705</v>
      </c>
      <c r="C36" s="43">
        <v>3.04</v>
      </c>
      <c r="D36" s="41">
        <f t="shared" si="2"/>
        <v>2.2699999999999996</v>
      </c>
      <c r="E36" s="43">
        <v>2.71</v>
      </c>
      <c r="F36" s="41">
        <f t="shared" si="3"/>
        <v>0.71</v>
      </c>
      <c r="G36" s="43">
        <v>2.66</v>
      </c>
      <c r="H36" s="41">
        <v>0</v>
      </c>
      <c r="I36" s="43">
        <v>2.62</v>
      </c>
      <c r="J36" s="41">
        <v>0</v>
      </c>
      <c r="K36" s="43">
        <v>2.55</v>
      </c>
      <c r="L36" s="41">
        <v>0</v>
      </c>
      <c r="M36" s="43">
        <v>2.32</v>
      </c>
      <c r="N36" s="41">
        <v>0</v>
      </c>
      <c r="O36" s="43">
        <v>1.44</v>
      </c>
      <c r="P36" s="41">
        <f t="shared" si="8"/>
        <v>0.08000000000000007</v>
      </c>
      <c r="Q36" s="43">
        <v>1.07</v>
      </c>
      <c r="R36" s="41">
        <f t="shared" si="5"/>
        <v>0.30000000000000004</v>
      </c>
      <c r="S36" s="49">
        <v>38</v>
      </c>
      <c r="T36" s="46">
        <f t="shared" si="6"/>
        <v>4</v>
      </c>
      <c r="U36" s="62">
        <v>2.22</v>
      </c>
      <c r="V36" s="70">
        <f t="shared" si="7"/>
        <v>1.98</v>
      </c>
    </row>
    <row r="37" spans="1:22" ht="12.75">
      <c r="A37" s="47">
        <f t="shared" si="0"/>
        <v>37692</v>
      </c>
      <c r="B37" s="48">
        <f t="shared" si="1"/>
        <v>37698</v>
      </c>
      <c r="C37" s="43">
        <v>3.14</v>
      </c>
      <c r="D37" s="41">
        <f t="shared" si="2"/>
        <v>2.1699999999999995</v>
      </c>
      <c r="E37" s="43">
        <v>2.8</v>
      </c>
      <c r="F37" s="41">
        <f t="shared" si="3"/>
        <v>0.6200000000000001</v>
      </c>
      <c r="G37" s="43">
        <v>2.75</v>
      </c>
      <c r="H37" s="41">
        <v>0</v>
      </c>
      <c r="I37" s="43">
        <v>2.73</v>
      </c>
      <c r="J37" s="41">
        <v>0</v>
      </c>
      <c r="K37" s="43">
        <v>2.68</v>
      </c>
      <c r="L37" s="41">
        <v>0</v>
      </c>
      <c r="M37" s="43">
        <v>2.45</v>
      </c>
      <c r="N37" s="41">
        <v>0</v>
      </c>
      <c r="O37" s="43">
        <v>1.49</v>
      </c>
      <c r="P37" s="41">
        <f t="shared" si="8"/>
        <v>0.030000000000000027</v>
      </c>
      <c r="Q37" s="43">
        <v>1.11</v>
      </c>
      <c r="R37" s="41">
        <f t="shared" si="5"/>
        <v>0.26</v>
      </c>
      <c r="S37" s="49">
        <v>38</v>
      </c>
      <c r="T37" s="46">
        <f t="shared" si="6"/>
        <v>4</v>
      </c>
      <c r="U37" s="62">
        <v>2.27</v>
      </c>
      <c r="V37" s="70">
        <f t="shared" si="7"/>
        <v>1.9300000000000002</v>
      </c>
    </row>
    <row r="38" spans="1:22" ht="12.75">
      <c r="A38" s="47">
        <f t="shared" si="0"/>
        <v>37685</v>
      </c>
      <c r="B38" s="48">
        <f t="shared" si="1"/>
        <v>37691</v>
      </c>
      <c r="C38" s="43">
        <v>3.27</v>
      </c>
      <c r="D38" s="41">
        <f t="shared" si="2"/>
        <v>2.0399999999999996</v>
      </c>
      <c r="E38" s="43">
        <v>2.86</v>
      </c>
      <c r="F38" s="41">
        <f t="shared" si="3"/>
        <v>0.56</v>
      </c>
      <c r="G38" s="43">
        <v>2.8</v>
      </c>
      <c r="H38" s="41">
        <v>0</v>
      </c>
      <c r="I38" s="43">
        <v>2.76</v>
      </c>
      <c r="J38" s="41">
        <v>0</v>
      </c>
      <c r="K38" s="43">
        <v>2.71</v>
      </c>
      <c r="L38" s="41">
        <v>0</v>
      </c>
      <c r="M38" s="43">
        <v>2.49</v>
      </c>
      <c r="N38" s="41">
        <v>0</v>
      </c>
      <c r="O38" s="43">
        <v>1.49</v>
      </c>
      <c r="P38" s="41">
        <f t="shared" si="8"/>
        <v>0.030000000000000027</v>
      </c>
      <c r="Q38" s="43">
        <v>1.12</v>
      </c>
      <c r="R38" s="41">
        <f t="shared" si="5"/>
        <v>0.25</v>
      </c>
      <c r="S38" s="49">
        <v>38</v>
      </c>
      <c r="T38" s="46">
        <f t="shared" si="6"/>
        <v>4</v>
      </c>
      <c r="U38" s="62">
        <v>2.27</v>
      </c>
      <c r="V38" s="70">
        <f t="shared" si="7"/>
        <v>1.9300000000000002</v>
      </c>
    </row>
    <row r="39" spans="1:22" ht="12.75">
      <c r="A39" s="47">
        <f t="shared" si="0"/>
        <v>37678</v>
      </c>
      <c r="B39" s="48">
        <f t="shared" si="1"/>
        <v>37684</v>
      </c>
      <c r="C39" s="43">
        <v>3.2</v>
      </c>
      <c r="D39" s="41">
        <f t="shared" si="2"/>
        <v>2.1099999999999994</v>
      </c>
      <c r="E39" s="43">
        <v>2.89</v>
      </c>
      <c r="F39" s="41">
        <f t="shared" si="3"/>
        <v>0.5299999999999998</v>
      </c>
      <c r="G39" s="43">
        <v>2.8</v>
      </c>
      <c r="H39" s="41">
        <v>0</v>
      </c>
      <c r="I39" s="43">
        <v>2.78</v>
      </c>
      <c r="J39" s="41">
        <v>0</v>
      </c>
      <c r="K39" s="43">
        <v>2.72</v>
      </c>
      <c r="L39" s="41">
        <v>0</v>
      </c>
      <c r="M39" s="43">
        <v>2.49</v>
      </c>
      <c r="N39" s="41">
        <v>0</v>
      </c>
      <c r="O39" s="43">
        <v>1.51</v>
      </c>
      <c r="P39" s="41">
        <f t="shared" si="8"/>
        <v>0.010000000000000009</v>
      </c>
      <c r="Q39" s="43">
        <v>1.15</v>
      </c>
      <c r="R39" s="41">
        <f t="shared" si="5"/>
        <v>0.2200000000000002</v>
      </c>
      <c r="S39" s="49">
        <v>38</v>
      </c>
      <c r="T39" s="46">
        <f t="shared" si="6"/>
        <v>4</v>
      </c>
      <c r="U39" s="62">
        <v>2.14</v>
      </c>
      <c r="V39" s="70">
        <f t="shared" si="7"/>
        <v>2.06</v>
      </c>
    </row>
    <row r="40" spans="1:22" ht="12.75">
      <c r="A40" s="47">
        <f t="shared" si="0"/>
        <v>37671</v>
      </c>
      <c r="B40" s="48">
        <f t="shared" si="1"/>
        <v>37677</v>
      </c>
      <c r="C40" s="43">
        <v>3.2</v>
      </c>
      <c r="D40" s="41">
        <f t="shared" si="2"/>
        <v>2.1099999999999994</v>
      </c>
      <c r="E40" s="43">
        <v>2.88</v>
      </c>
      <c r="F40" s="41">
        <f t="shared" si="3"/>
        <v>0.54</v>
      </c>
      <c r="G40" s="43">
        <v>2.78</v>
      </c>
      <c r="H40" s="41">
        <v>0</v>
      </c>
      <c r="I40" s="43">
        <v>2.75</v>
      </c>
      <c r="J40" s="41">
        <v>0</v>
      </c>
      <c r="K40" s="43">
        <v>2.71</v>
      </c>
      <c r="L40" s="41">
        <v>0</v>
      </c>
      <c r="M40" s="43">
        <v>2.48</v>
      </c>
      <c r="N40" s="41">
        <v>0</v>
      </c>
      <c r="O40" s="43">
        <v>1.52</v>
      </c>
      <c r="P40" s="41">
        <v>0</v>
      </c>
      <c r="Q40" s="43">
        <v>1.14</v>
      </c>
      <c r="R40" s="41">
        <f t="shared" si="5"/>
        <v>0.2300000000000002</v>
      </c>
      <c r="S40" s="49">
        <v>38</v>
      </c>
      <c r="T40" s="46">
        <f t="shared" si="6"/>
        <v>4</v>
      </c>
      <c r="U40" s="62">
        <v>2.14</v>
      </c>
      <c r="V40" s="70">
        <f t="shared" si="7"/>
        <v>2.06</v>
      </c>
    </row>
    <row r="41" spans="1:22" ht="12.75">
      <c r="A41" s="47">
        <f t="shared" si="0"/>
        <v>37664</v>
      </c>
      <c r="B41" s="48">
        <f aca="true" t="shared" si="9" ref="B41:B72">A41+6</f>
        <v>37670</v>
      </c>
      <c r="C41" s="43">
        <v>3.23</v>
      </c>
      <c r="D41" s="41">
        <f aca="true" t="shared" si="10" ref="D41:D72">SUM(-C41,5.31)</f>
        <v>2.0799999999999996</v>
      </c>
      <c r="E41" s="43">
        <v>2.9</v>
      </c>
      <c r="F41" s="41">
        <f aca="true" t="shared" si="11" ref="F41:F72">SUM(-E41,3.42)</f>
        <v>0.52</v>
      </c>
      <c r="G41" s="43">
        <v>2.8</v>
      </c>
      <c r="H41" s="41">
        <v>0</v>
      </c>
      <c r="I41" s="43">
        <v>2.78</v>
      </c>
      <c r="J41" s="41">
        <v>0</v>
      </c>
      <c r="K41" s="43">
        <v>2.72</v>
      </c>
      <c r="L41" s="41">
        <v>0</v>
      </c>
      <c r="M41" s="43">
        <v>2.5</v>
      </c>
      <c r="N41" s="41">
        <v>0</v>
      </c>
      <c r="O41" s="43">
        <v>1.53</v>
      </c>
      <c r="P41" s="41">
        <v>0</v>
      </c>
      <c r="Q41" s="43">
        <v>1.15</v>
      </c>
      <c r="R41" s="41">
        <f aca="true" t="shared" si="12" ref="R41:R72">SUM(-Q41,1.37)</f>
        <v>0.2200000000000002</v>
      </c>
      <c r="S41" s="49">
        <v>36</v>
      </c>
      <c r="T41" s="46">
        <f aca="true" t="shared" si="13" ref="T41:T72">SUM(-S41,42)</f>
        <v>6</v>
      </c>
      <c r="U41" s="62">
        <v>2.12</v>
      </c>
      <c r="V41" s="70">
        <f aca="true" t="shared" si="14" ref="V41:V72">SUM(-U41,4.2)</f>
        <v>2.08</v>
      </c>
    </row>
    <row r="42" spans="1:22" ht="12.75">
      <c r="A42" s="47">
        <f t="shared" si="0"/>
        <v>37657</v>
      </c>
      <c r="B42" s="48">
        <f t="shared" si="9"/>
        <v>37663</v>
      </c>
      <c r="C42" s="43">
        <v>3.22</v>
      </c>
      <c r="D42" s="41">
        <f t="shared" si="10"/>
        <v>2.0899999999999994</v>
      </c>
      <c r="E42" s="43">
        <v>2.92</v>
      </c>
      <c r="F42" s="41">
        <f t="shared" si="11"/>
        <v>0.5</v>
      </c>
      <c r="G42" s="43">
        <v>2.8</v>
      </c>
      <c r="H42" s="41">
        <v>0</v>
      </c>
      <c r="I42" s="43">
        <v>2.78</v>
      </c>
      <c r="J42" s="41">
        <v>0</v>
      </c>
      <c r="K42" s="43">
        <v>2.72</v>
      </c>
      <c r="L42" s="41">
        <v>0</v>
      </c>
      <c r="M42" s="43">
        <v>2.48</v>
      </c>
      <c r="N42" s="41">
        <v>0</v>
      </c>
      <c r="O42" s="43">
        <v>1.52</v>
      </c>
      <c r="P42" s="41">
        <f>SUM(-O42,1.52)</f>
        <v>0</v>
      </c>
      <c r="Q42" s="43">
        <v>1.13</v>
      </c>
      <c r="R42" s="41">
        <f t="shared" si="12"/>
        <v>0.2400000000000002</v>
      </c>
      <c r="S42" s="49">
        <v>36</v>
      </c>
      <c r="T42" s="46">
        <f t="shared" si="13"/>
        <v>6</v>
      </c>
      <c r="U42" s="62">
        <v>2.12</v>
      </c>
      <c r="V42" s="70">
        <f t="shared" si="14"/>
        <v>2.08</v>
      </c>
    </row>
    <row r="43" spans="1:22" ht="12.75">
      <c r="A43" s="47">
        <f t="shared" si="0"/>
        <v>37650</v>
      </c>
      <c r="B43" s="48">
        <f t="shared" si="9"/>
        <v>37656</v>
      </c>
      <c r="C43" s="43">
        <v>3.26</v>
      </c>
      <c r="D43" s="41">
        <f t="shared" si="10"/>
        <v>2.05</v>
      </c>
      <c r="E43" s="43">
        <v>2.89</v>
      </c>
      <c r="F43" s="41">
        <f t="shared" si="11"/>
        <v>0.5299999999999998</v>
      </c>
      <c r="G43" s="43">
        <v>2.76</v>
      </c>
      <c r="H43" s="41">
        <v>0</v>
      </c>
      <c r="I43" s="43">
        <v>2.74</v>
      </c>
      <c r="J43" s="41">
        <v>0</v>
      </c>
      <c r="K43" s="43">
        <v>2.69</v>
      </c>
      <c r="L43" s="41">
        <v>0</v>
      </c>
      <c r="M43" s="43">
        <v>2.45</v>
      </c>
      <c r="N43" s="41">
        <v>0</v>
      </c>
      <c r="O43" s="43">
        <v>1.5</v>
      </c>
      <c r="P43" s="41">
        <f>SUM(-O43,1.52)</f>
        <v>0.020000000000000018</v>
      </c>
      <c r="Q43" s="43">
        <v>1.1</v>
      </c>
      <c r="R43" s="41">
        <f t="shared" si="12"/>
        <v>0.27</v>
      </c>
      <c r="S43" s="49">
        <v>36</v>
      </c>
      <c r="T43" s="46">
        <f t="shared" si="13"/>
        <v>6</v>
      </c>
      <c r="U43" s="62">
        <v>2.12</v>
      </c>
      <c r="V43" s="70">
        <f t="shared" si="14"/>
        <v>2.08</v>
      </c>
    </row>
    <row r="44" spans="1:22" ht="12.75">
      <c r="A44" s="47">
        <f t="shared" si="0"/>
        <v>37643</v>
      </c>
      <c r="B44" s="48">
        <f t="shared" si="9"/>
        <v>37649</v>
      </c>
      <c r="C44" s="43">
        <v>3.33</v>
      </c>
      <c r="D44" s="41">
        <f t="shared" si="10"/>
        <v>1.9799999999999995</v>
      </c>
      <c r="E44" s="43">
        <v>2.94</v>
      </c>
      <c r="F44" s="41">
        <f t="shared" si="11"/>
        <v>0.48</v>
      </c>
      <c r="G44" s="43">
        <v>2.8</v>
      </c>
      <c r="H44" s="41">
        <v>0</v>
      </c>
      <c r="I44" s="43">
        <v>2.77</v>
      </c>
      <c r="J44" s="41">
        <v>0</v>
      </c>
      <c r="K44" s="43">
        <v>2.73</v>
      </c>
      <c r="L44" s="41">
        <v>0</v>
      </c>
      <c r="M44" s="43">
        <v>2.48</v>
      </c>
      <c r="N44" s="41">
        <v>0</v>
      </c>
      <c r="O44" s="43">
        <v>1.51</v>
      </c>
      <c r="P44" s="41">
        <f>SUM(-O44,1.52)</f>
        <v>0.010000000000000009</v>
      </c>
      <c r="Q44" s="43">
        <v>1.13</v>
      </c>
      <c r="R44" s="41">
        <f t="shared" si="12"/>
        <v>0.2400000000000002</v>
      </c>
      <c r="S44" s="49">
        <v>31</v>
      </c>
      <c r="T44" s="46">
        <f t="shared" si="13"/>
        <v>11</v>
      </c>
      <c r="U44" s="62">
        <v>2.12</v>
      </c>
      <c r="V44" s="70">
        <f t="shared" si="14"/>
        <v>2.08</v>
      </c>
    </row>
    <row r="45" spans="1:22" ht="12.75">
      <c r="A45" s="47">
        <f t="shared" si="0"/>
        <v>37636</v>
      </c>
      <c r="B45" s="48">
        <f t="shared" si="9"/>
        <v>37642</v>
      </c>
      <c r="C45" s="43">
        <v>3.31</v>
      </c>
      <c r="D45" s="41">
        <f t="shared" si="10"/>
        <v>1.9999999999999996</v>
      </c>
      <c r="E45" s="43">
        <v>2.94</v>
      </c>
      <c r="F45" s="41">
        <f t="shared" si="11"/>
        <v>0.48</v>
      </c>
      <c r="G45" s="43">
        <v>2.8</v>
      </c>
      <c r="H45" s="41">
        <v>0</v>
      </c>
      <c r="I45" s="43">
        <v>2.75</v>
      </c>
      <c r="J45" s="41">
        <v>0</v>
      </c>
      <c r="K45" s="43">
        <v>2.69</v>
      </c>
      <c r="L45" s="41">
        <v>0</v>
      </c>
      <c r="M45" s="43">
        <v>2.48</v>
      </c>
      <c r="N45" s="41">
        <v>0</v>
      </c>
      <c r="O45" s="43">
        <v>1.54</v>
      </c>
      <c r="P45" s="41">
        <v>0</v>
      </c>
      <c r="Q45" s="43">
        <v>1.14</v>
      </c>
      <c r="R45" s="41">
        <f t="shared" si="12"/>
        <v>0.2300000000000002</v>
      </c>
      <c r="S45" s="49">
        <v>31</v>
      </c>
      <c r="T45" s="46">
        <f t="shared" si="13"/>
        <v>11</v>
      </c>
      <c r="U45" s="62">
        <v>2.12</v>
      </c>
      <c r="V45" s="70">
        <f t="shared" si="14"/>
        <v>2.08</v>
      </c>
    </row>
    <row r="46" spans="1:22" ht="12.75">
      <c r="A46" s="47">
        <f t="shared" si="0"/>
        <v>37629</v>
      </c>
      <c r="B46" s="48">
        <f t="shared" si="9"/>
        <v>37635</v>
      </c>
      <c r="C46" s="43">
        <v>3.17</v>
      </c>
      <c r="D46" s="41">
        <f t="shared" si="10"/>
        <v>2.1399999999999997</v>
      </c>
      <c r="E46" s="43">
        <v>2.78</v>
      </c>
      <c r="F46" s="41">
        <f t="shared" si="11"/>
        <v>0.6400000000000001</v>
      </c>
      <c r="G46" s="43">
        <v>2.62</v>
      </c>
      <c r="H46" s="41">
        <v>0</v>
      </c>
      <c r="I46" s="43">
        <v>2.58</v>
      </c>
      <c r="J46" s="41">
        <v>0</v>
      </c>
      <c r="K46" s="43">
        <v>2.53</v>
      </c>
      <c r="L46" s="41">
        <v>0</v>
      </c>
      <c r="M46" s="43">
        <v>2.34</v>
      </c>
      <c r="N46" s="41">
        <v>0</v>
      </c>
      <c r="O46" s="43">
        <v>1.44</v>
      </c>
      <c r="P46" s="41">
        <f aca="true" t="shared" si="15" ref="P46:P58">SUM(-O46,1.52)</f>
        <v>0.08000000000000007</v>
      </c>
      <c r="Q46" s="43">
        <v>1.02</v>
      </c>
      <c r="R46" s="41">
        <f t="shared" si="12"/>
        <v>0.3500000000000001</v>
      </c>
      <c r="S46" s="49">
        <v>29</v>
      </c>
      <c r="T46" s="46">
        <f t="shared" si="13"/>
        <v>13</v>
      </c>
      <c r="U46" s="62">
        <v>2.12</v>
      </c>
      <c r="V46" s="70">
        <f t="shared" si="14"/>
        <v>2.08</v>
      </c>
    </row>
    <row r="47" spans="1:22" ht="12.75">
      <c r="A47" s="47">
        <f t="shared" si="0"/>
        <v>37622</v>
      </c>
      <c r="B47" s="48">
        <f t="shared" si="9"/>
        <v>37628</v>
      </c>
      <c r="C47" s="43">
        <v>3.17</v>
      </c>
      <c r="D47" s="41">
        <f t="shared" si="10"/>
        <v>2.1399999999999997</v>
      </c>
      <c r="E47" s="43">
        <v>2.78</v>
      </c>
      <c r="F47" s="41">
        <f t="shared" si="11"/>
        <v>0.6400000000000001</v>
      </c>
      <c r="G47" s="43">
        <v>2.62</v>
      </c>
      <c r="H47" s="41">
        <v>0</v>
      </c>
      <c r="I47" s="43">
        <v>2.58</v>
      </c>
      <c r="J47" s="41">
        <v>0</v>
      </c>
      <c r="K47" s="43">
        <v>2.53</v>
      </c>
      <c r="L47" s="41">
        <v>0</v>
      </c>
      <c r="M47" s="43">
        <v>2.34</v>
      </c>
      <c r="N47" s="41">
        <v>0</v>
      </c>
      <c r="O47" s="43">
        <v>1.44</v>
      </c>
      <c r="P47" s="41">
        <f t="shared" si="15"/>
        <v>0.08000000000000007</v>
      </c>
      <c r="Q47" s="43">
        <v>1.02</v>
      </c>
      <c r="R47" s="41">
        <f t="shared" si="12"/>
        <v>0.3500000000000001</v>
      </c>
      <c r="S47" s="49">
        <v>29</v>
      </c>
      <c r="T47" s="46">
        <f t="shared" si="13"/>
        <v>13</v>
      </c>
      <c r="U47" s="62">
        <v>2.12</v>
      </c>
      <c r="V47" s="70">
        <f t="shared" si="14"/>
        <v>2.08</v>
      </c>
    </row>
    <row r="48" spans="1:22" ht="12.75">
      <c r="A48" s="47">
        <f t="shared" si="0"/>
        <v>37615</v>
      </c>
      <c r="B48" s="48">
        <f t="shared" si="9"/>
        <v>37621</v>
      </c>
      <c r="C48" s="43">
        <v>3.17</v>
      </c>
      <c r="D48" s="41">
        <f t="shared" si="10"/>
        <v>2.1399999999999997</v>
      </c>
      <c r="E48" s="43">
        <v>2.78</v>
      </c>
      <c r="F48" s="41">
        <f t="shared" si="11"/>
        <v>0.6400000000000001</v>
      </c>
      <c r="G48" s="43">
        <v>2.62</v>
      </c>
      <c r="H48" s="41">
        <v>0</v>
      </c>
      <c r="I48" s="43">
        <v>2.58</v>
      </c>
      <c r="J48" s="41">
        <v>0</v>
      </c>
      <c r="K48" s="43">
        <v>2.53</v>
      </c>
      <c r="L48" s="41">
        <v>0</v>
      </c>
      <c r="M48" s="43">
        <v>2.34</v>
      </c>
      <c r="N48" s="41">
        <v>0</v>
      </c>
      <c r="O48" s="43">
        <v>1.44</v>
      </c>
      <c r="P48" s="41">
        <f t="shared" si="15"/>
        <v>0.08000000000000007</v>
      </c>
      <c r="Q48" s="43">
        <v>1.02</v>
      </c>
      <c r="R48" s="41">
        <f t="shared" si="12"/>
        <v>0.3500000000000001</v>
      </c>
      <c r="S48" s="49">
        <v>29</v>
      </c>
      <c r="T48" s="46">
        <f t="shared" si="13"/>
        <v>13</v>
      </c>
      <c r="U48" s="62">
        <v>2.12</v>
      </c>
      <c r="V48" s="70">
        <f t="shared" si="14"/>
        <v>2.08</v>
      </c>
    </row>
    <row r="49" spans="1:22" ht="12.75">
      <c r="A49" s="47">
        <f t="shared" si="0"/>
        <v>37608</v>
      </c>
      <c r="B49" s="48">
        <f t="shared" si="9"/>
        <v>37614</v>
      </c>
      <c r="C49" s="43">
        <v>3.17</v>
      </c>
      <c r="D49" s="41">
        <f t="shared" si="10"/>
        <v>2.1399999999999997</v>
      </c>
      <c r="E49" s="43">
        <v>2.78</v>
      </c>
      <c r="F49" s="41">
        <f t="shared" si="11"/>
        <v>0.6400000000000001</v>
      </c>
      <c r="G49" s="43">
        <v>2.62</v>
      </c>
      <c r="H49" s="41">
        <v>0</v>
      </c>
      <c r="I49" s="43">
        <v>2.58</v>
      </c>
      <c r="J49" s="41">
        <v>0</v>
      </c>
      <c r="K49" s="43">
        <v>2.53</v>
      </c>
      <c r="L49" s="41">
        <v>0</v>
      </c>
      <c r="M49" s="43">
        <v>2.34</v>
      </c>
      <c r="N49" s="41">
        <v>0</v>
      </c>
      <c r="O49" s="43">
        <v>1.44</v>
      </c>
      <c r="P49" s="41">
        <f t="shared" si="15"/>
        <v>0.08000000000000007</v>
      </c>
      <c r="Q49" s="43">
        <v>1.02</v>
      </c>
      <c r="R49" s="41">
        <f t="shared" si="12"/>
        <v>0.3500000000000001</v>
      </c>
      <c r="S49" s="49">
        <v>29</v>
      </c>
      <c r="T49" s="46">
        <f t="shared" si="13"/>
        <v>13</v>
      </c>
      <c r="U49" s="62">
        <v>2.12</v>
      </c>
      <c r="V49" s="70">
        <f t="shared" si="14"/>
        <v>2.08</v>
      </c>
    </row>
    <row r="50" spans="1:22" ht="12.75">
      <c r="A50" s="47">
        <f t="shared" si="0"/>
        <v>37601</v>
      </c>
      <c r="B50" s="48">
        <f t="shared" si="9"/>
        <v>37607</v>
      </c>
      <c r="C50" s="43">
        <v>3.17</v>
      </c>
      <c r="D50" s="41">
        <f t="shared" si="10"/>
        <v>2.1399999999999997</v>
      </c>
      <c r="E50" s="43">
        <v>2.78</v>
      </c>
      <c r="F50" s="41">
        <f t="shared" si="11"/>
        <v>0.6400000000000001</v>
      </c>
      <c r="G50" s="43">
        <v>2.62</v>
      </c>
      <c r="H50" s="41">
        <v>0</v>
      </c>
      <c r="I50" s="43">
        <v>2.58</v>
      </c>
      <c r="J50" s="41">
        <v>0</v>
      </c>
      <c r="K50" s="43">
        <v>2.53</v>
      </c>
      <c r="L50" s="41">
        <v>0</v>
      </c>
      <c r="M50" s="43">
        <v>2.34</v>
      </c>
      <c r="N50" s="41">
        <v>0</v>
      </c>
      <c r="O50" s="43">
        <v>1.44</v>
      </c>
      <c r="P50" s="41">
        <f t="shared" si="15"/>
        <v>0.08000000000000007</v>
      </c>
      <c r="Q50" s="43">
        <v>1.02</v>
      </c>
      <c r="R50" s="41">
        <f t="shared" si="12"/>
        <v>0.3500000000000001</v>
      </c>
      <c r="S50" s="49">
        <v>29</v>
      </c>
      <c r="T50" s="46">
        <f t="shared" si="13"/>
        <v>13</v>
      </c>
      <c r="U50" s="62">
        <v>2.12</v>
      </c>
      <c r="V50" s="70">
        <f t="shared" si="14"/>
        <v>2.08</v>
      </c>
    </row>
    <row r="51" spans="1:22" ht="12.75">
      <c r="A51" s="47">
        <f t="shared" si="0"/>
        <v>37594</v>
      </c>
      <c r="B51" s="48">
        <f t="shared" si="9"/>
        <v>37600</v>
      </c>
      <c r="C51" s="43">
        <v>3.16</v>
      </c>
      <c r="D51" s="41">
        <f t="shared" si="10"/>
        <v>2.1499999999999995</v>
      </c>
      <c r="E51" s="43">
        <v>2.78</v>
      </c>
      <c r="F51" s="41">
        <f t="shared" si="11"/>
        <v>0.6400000000000001</v>
      </c>
      <c r="G51" s="43">
        <v>2.64</v>
      </c>
      <c r="H51" s="41">
        <v>0</v>
      </c>
      <c r="I51" s="43">
        <v>2.59</v>
      </c>
      <c r="J51" s="41">
        <v>0</v>
      </c>
      <c r="K51" s="43">
        <v>2.53</v>
      </c>
      <c r="L51" s="41">
        <v>0</v>
      </c>
      <c r="M51" s="43">
        <v>2.34</v>
      </c>
      <c r="N51" s="41">
        <v>0</v>
      </c>
      <c r="O51" s="43">
        <v>1.43</v>
      </c>
      <c r="P51" s="41">
        <f t="shared" si="15"/>
        <v>0.09000000000000008</v>
      </c>
      <c r="Q51" s="43">
        <v>1.03</v>
      </c>
      <c r="R51" s="41">
        <f t="shared" si="12"/>
        <v>0.3400000000000001</v>
      </c>
      <c r="S51" s="49">
        <v>29</v>
      </c>
      <c r="T51" s="46">
        <f t="shared" si="13"/>
        <v>13</v>
      </c>
      <c r="U51" s="62">
        <v>2.12</v>
      </c>
      <c r="V51" s="70">
        <f t="shared" si="14"/>
        <v>2.08</v>
      </c>
    </row>
    <row r="52" spans="1:22" ht="12.75">
      <c r="A52" s="47">
        <f t="shared" si="0"/>
        <v>37587</v>
      </c>
      <c r="B52" s="48">
        <f t="shared" si="9"/>
        <v>37593</v>
      </c>
      <c r="C52" s="43">
        <v>3.07</v>
      </c>
      <c r="D52" s="41">
        <f t="shared" si="10"/>
        <v>2.2399999999999998</v>
      </c>
      <c r="E52" s="43">
        <v>2.78</v>
      </c>
      <c r="F52" s="41">
        <f t="shared" si="11"/>
        <v>0.6400000000000001</v>
      </c>
      <c r="G52" s="43">
        <v>2.68</v>
      </c>
      <c r="H52" s="41">
        <v>0</v>
      </c>
      <c r="I52" s="43">
        <v>2.62</v>
      </c>
      <c r="J52" s="41">
        <v>0</v>
      </c>
      <c r="K52" s="43">
        <v>2.55</v>
      </c>
      <c r="L52" s="41">
        <v>0</v>
      </c>
      <c r="M52" s="43">
        <v>2.37</v>
      </c>
      <c r="N52" s="41">
        <v>0</v>
      </c>
      <c r="O52" s="43">
        <v>1.44</v>
      </c>
      <c r="P52" s="41">
        <f t="shared" si="15"/>
        <v>0.08000000000000007</v>
      </c>
      <c r="Q52" s="43">
        <v>1.04</v>
      </c>
      <c r="R52" s="41">
        <f t="shared" si="12"/>
        <v>0.33000000000000007</v>
      </c>
      <c r="S52" s="49">
        <v>29</v>
      </c>
      <c r="T52" s="46">
        <f t="shared" si="13"/>
        <v>13</v>
      </c>
      <c r="U52" s="62">
        <v>2.08</v>
      </c>
      <c r="V52" s="70">
        <f t="shared" si="14"/>
        <v>2.12</v>
      </c>
    </row>
    <row r="53" spans="1:22" ht="12.75">
      <c r="A53" s="47">
        <v>37580</v>
      </c>
      <c r="B53" s="48">
        <f t="shared" si="9"/>
        <v>37586</v>
      </c>
      <c r="C53" s="43">
        <v>3.14</v>
      </c>
      <c r="D53" s="41">
        <f t="shared" si="10"/>
        <v>2.1699999999999995</v>
      </c>
      <c r="E53" s="43">
        <v>2.75</v>
      </c>
      <c r="F53" s="41">
        <f t="shared" si="11"/>
        <v>0.6699999999999999</v>
      </c>
      <c r="G53" s="43">
        <v>2.62</v>
      </c>
      <c r="H53" s="41">
        <v>0</v>
      </c>
      <c r="I53" s="43">
        <v>2.6</v>
      </c>
      <c r="J53" s="41">
        <v>0</v>
      </c>
      <c r="K53" s="43">
        <v>2.54</v>
      </c>
      <c r="L53" s="41">
        <v>0</v>
      </c>
      <c r="M53" s="43">
        <v>2.36</v>
      </c>
      <c r="N53" s="41">
        <v>0</v>
      </c>
      <c r="O53" s="43">
        <v>1.44</v>
      </c>
      <c r="P53" s="41">
        <f t="shared" si="15"/>
        <v>0.08000000000000007</v>
      </c>
      <c r="Q53" s="43">
        <v>1.06</v>
      </c>
      <c r="R53" s="41">
        <f t="shared" si="12"/>
        <v>0.31000000000000005</v>
      </c>
      <c r="S53" s="51">
        <v>31</v>
      </c>
      <c r="T53" s="46">
        <f t="shared" si="13"/>
        <v>11</v>
      </c>
      <c r="U53" s="62">
        <v>2.08</v>
      </c>
      <c r="V53" s="70">
        <f t="shared" si="14"/>
        <v>2.12</v>
      </c>
    </row>
    <row r="54" spans="1:22" ht="12.75">
      <c r="A54" s="47">
        <f aca="true" t="shared" si="16" ref="A54:A98">A53-7</f>
        <v>37573</v>
      </c>
      <c r="B54" s="48">
        <f t="shared" si="9"/>
        <v>37579</v>
      </c>
      <c r="C54" s="43">
        <v>3.22</v>
      </c>
      <c r="D54" s="41">
        <f t="shared" si="10"/>
        <v>2.0899999999999994</v>
      </c>
      <c r="E54" s="43">
        <v>2.83</v>
      </c>
      <c r="F54" s="41">
        <f t="shared" si="11"/>
        <v>0.5899999999999999</v>
      </c>
      <c r="G54" s="43">
        <v>2.67</v>
      </c>
      <c r="H54" s="41">
        <v>0</v>
      </c>
      <c r="I54" s="43">
        <v>2.6</v>
      </c>
      <c r="J54" s="41">
        <v>0</v>
      </c>
      <c r="K54" s="43">
        <v>2.52</v>
      </c>
      <c r="L54" s="41">
        <v>0</v>
      </c>
      <c r="M54" s="43">
        <v>2.34</v>
      </c>
      <c r="N54" s="41">
        <v>0</v>
      </c>
      <c r="O54" s="43">
        <v>1.46</v>
      </c>
      <c r="P54" s="41">
        <f t="shared" si="15"/>
        <v>0.06000000000000005</v>
      </c>
      <c r="Q54" s="43">
        <v>1.1</v>
      </c>
      <c r="R54" s="41">
        <f t="shared" si="12"/>
        <v>0.27</v>
      </c>
      <c r="S54" s="51">
        <v>31</v>
      </c>
      <c r="T54" s="46">
        <f t="shared" si="13"/>
        <v>11</v>
      </c>
      <c r="U54" s="62">
        <v>2.1</v>
      </c>
      <c r="V54" s="70">
        <f t="shared" si="14"/>
        <v>2.1</v>
      </c>
    </row>
    <row r="55" spans="1:22" ht="12.75">
      <c r="A55" s="47">
        <f t="shared" si="16"/>
        <v>37566</v>
      </c>
      <c r="B55" s="48">
        <f t="shared" si="9"/>
        <v>37572</v>
      </c>
      <c r="C55" s="43">
        <v>3.13</v>
      </c>
      <c r="D55" s="41">
        <f t="shared" si="10"/>
        <v>2.1799999999999997</v>
      </c>
      <c r="E55" s="43">
        <v>2.71</v>
      </c>
      <c r="F55" s="41">
        <f t="shared" si="11"/>
        <v>0.71</v>
      </c>
      <c r="G55" s="43">
        <v>2.54</v>
      </c>
      <c r="H55" s="41">
        <v>0</v>
      </c>
      <c r="I55" s="43">
        <v>2.5</v>
      </c>
      <c r="J55" s="41">
        <v>0</v>
      </c>
      <c r="K55" s="43">
        <v>2.44</v>
      </c>
      <c r="L55" s="41">
        <v>0</v>
      </c>
      <c r="M55" s="43">
        <v>2.27</v>
      </c>
      <c r="N55" s="41">
        <v>0</v>
      </c>
      <c r="O55" s="43">
        <v>1.43</v>
      </c>
      <c r="P55" s="41">
        <f t="shared" si="15"/>
        <v>0.09000000000000008</v>
      </c>
      <c r="Q55" s="43">
        <v>1.06</v>
      </c>
      <c r="R55" s="41">
        <f t="shared" si="12"/>
        <v>0.31000000000000005</v>
      </c>
      <c r="S55" s="51">
        <v>25</v>
      </c>
      <c r="T55" s="46">
        <f t="shared" si="13"/>
        <v>17</v>
      </c>
      <c r="U55" s="62">
        <v>2.1</v>
      </c>
      <c r="V55" s="70">
        <f t="shared" si="14"/>
        <v>2.1</v>
      </c>
    </row>
    <row r="56" spans="1:22" ht="12.75">
      <c r="A56" s="47">
        <f t="shared" si="16"/>
        <v>37559</v>
      </c>
      <c r="B56" s="48">
        <f t="shared" si="9"/>
        <v>37565</v>
      </c>
      <c r="C56" s="43">
        <v>3.13</v>
      </c>
      <c r="D56" s="41">
        <f t="shared" si="10"/>
        <v>2.1799999999999997</v>
      </c>
      <c r="E56" s="43">
        <v>2.66</v>
      </c>
      <c r="F56" s="41">
        <f t="shared" si="11"/>
        <v>0.7599999999999998</v>
      </c>
      <c r="G56" s="43">
        <v>2.52</v>
      </c>
      <c r="H56" s="41">
        <v>0</v>
      </c>
      <c r="I56" s="43">
        <v>2.47</v>
      </c>
      <c r="J56" s="41">
        <v>0</v>
      </c>
      <c r="K56" s="43">
        <v>2.44</v>
      </c>
      <c r="L56" s="41">
        <v>0</v>
      </c>
      <c r="M56" s="43">
        <v>2.25</v>
      </c>
      <c r="N56" s="41">
        <v>0</v>
      </c>
      <c r="O56" s="43">
        <v>1.45</v>
      </c>
      <c r="P56" s="41">
        <f t="shared" si="15"/>
        <v>0.07000000000000006</v>
      </c>
      <c r="Q56" s="43">
        <v>1.08</v>
      </c>
      <c r="R56" s="41">
        <f t="shared" si="12"/>
        <v>0.29000000000000004</v>
      </c>
      <c r="S56" s="51">
        <v>25</v>
      </c>
      <c r="T56" s="46">
        <f t="shared" si="13"/>
        <v>17</v>
      </c>
      <c r="U56" s="62">
        <v>2.03</v>
      </c>
      <c r="V56" s="70">
        <f t="shared" si="14"/>
        <v>2.1700000000000004</v>
      </c>
    </row>
    <row r="57" spans="1:22" ht="12.75">
      <c r="A57" s="47">
        <f t="shared" si="16"/>
        <v>37552</v>
      </c>
      <c r="B57" s="48">
        <f t="shared" si="9"/>
        <v>37558</v>
      </c>
      <c r="C57" s="43">
        <v>3.23</v>
      </c>
      <c r="D57" s="41">
        <f t="shared" si="10"/>
        <v>2.0799999999999996</v>
      </c>
      <c r="E57" s="43">
        <v>2.71</v>
      </c>
      <c r="F57" s="41">
        <f t="shared" si="11"/>
        <v>0.71</v>
      </c>
      <c r="G57" s="43">
        <v>2.54</v>
      </c>
      <c r="H57" s="41">
        <v>0</v>
      </c>
      <c r="I57" s="43">
        <v>2.5</v>
      </c>
      <c r="J57" s="41">
        <v>0</v>
      </c>
      <c r="K57" s="43">
        <v>2.43</v>
      </c>
      <c r="L57" s="41">
        <v>0</v>
      </c>
      <c r="M57" s="43">
        <v>2.27</v>
      </c>
      <c r="N57" s="41">
        <v>0</v>
      </c>
      <c r="O57" s="43">
        <v>1.52</v>
      </c>
      <c r="P57" s="41">
        <f t="shared" si="15"/>
        <v>0</v>
      </c>
      <c r="Q57" s="43">
        <v>1.14</v>
      </c>
      <c r="R57" s="41">
        <f t="shared" si="12"/>
        <v>0.2300000000000002</v>
      </c>
      <c r="S57" s="51">
        <v>25</v>
      </c>
      <c r="T57" s="46">
        <f t="shared" si="13"/>
        <v>17</v>
      </c>
      <c r="U57" s="62">
        <v>2.03</v>
      </c>
      <c r="V57" s="70">
        <f t="shared" si="14"/>
        <v>2.1700000000000004</v>
      </c>
    </row>
    <row r="58" spans="1:22" ht="12.75">
      <c r="A58" s="47">
        <f t="shared" si="16"/>
        <v>37545</v>
      </c>
      <c r="B58" s="48">
        <f t="shared" si="9"/>
        <v>37551</v>
      </c>
      <c r="C58" s="43">
        <v>3.25</v>
      </c>
      <c r="D58" s="41">
        <f t="shared" si="10"/>
        <v>2.0599999999999996</v>
      </c>
      <c r="E58" s="43">
        <v>2.73</v>
      </c>
      <c r="F58" s="41">
        <f t="shared" si="11"/>
        <v>0.69</v>
      </c>
      <c r="G58" s="43">
        <v>2.52</v>
      </c>
      <c r="H58" s="41">
        <v>0</v>
      </c>
      <c r="I58" s="43">
        <v>2.47</v>
      </c>
      <c r="J58" s="41">
        <v>0</v>
      </c>
      <c r="K58" s="43">
        <v>2.41</v>
      </c>
      <c r="L58" s="41">
        <v>0</v>
      </c>
      <c r="M58" s="43">
        <v>2.24</v>
      </c>
      <c r="N58" s="41">
        <v>0</v>
      </c>
      <c r="O58" s="43">
        <v>1.49</v>
      </c>
      <c r="P58" s="41">
        <f t="shared" si="15"/>
        <v>0.030000000000000027</v>
      </c>
      <c r="Q58" s="43">
        <v>1.1</v>
      </c>
      <c r="R58" s="41">
        <f t="shared" si="12"/>
        <v>0.27</v>
      </c>
      <c r="S58" s="51">
        <v>25</v>
      </c>
      <c r="T58" s="46">
        <f t="shared" si="13"/>
        <v>17</v>
      </c>
      <c r="U58" s="62">
        <v>1.82</v>
      </c>
      <c r="V58" s="70">
        <f t="shared" si="14"/>
        <v>2.38</v>
      </c>
    </row>
    <row r="59" spans="1:22" ht="12.75">
      <c r="A59" s="47">
        <f t="shared" si="16"/>
        <v>37538</v>
      </c>
      <c r="B59" s="48">
        <f t="shared" si="9"/>
        <v>37544</v>
      </c>
      <c r="C59" s="43">
        <v>3.22</v>
      </c>
      <c r="D59" s="41">
        <f t="shared" si="10"/>
        <v>2.0899999999999994</v>
      </c>
      <c r="E59" s="43">
        <v>2.77</v>
      </c>
      <c r="F59" s="41">
        <f t="shared" si="11"/>
        <v>0.6499999999999999</v>
      </c>
      <c r="G59" s="43">
        <v>2.57</v>
      </c>
      <c r="H59" s="41">
        <v>0</v>
      </c>
      <c r="I59" s="43">
        <v>2.51</v>
      </c>
      <c r="J59" s="41">
        <v>0</v>
      </c>
      <c r="K59" s="43">
        <v>2.44</v>
      </c>
      <c r="L59" s="41">
        <v>0</v>
      </c>
      <c r="M59" s="43">
        <v>2.3</v>
      </c>
      <c r="N59" s="41">
        <v>0</v>
      </c>
      <c r="O59" s="43">
        <v>1.54</v>
      </c>
      <c r="P59" s="41">
        <v>0</v>
      </c>
      <c r="Q59" s="43">
        <v>1.13</v>
      </c>
      <c r="R59" s="41">
        <f t="shared" si="12"/>
        <v>0.2400000000000002</v>
      </c>
      <c r="S59" s="51">
        <v>17</v>
      </c>
      <c r="T59" s="46">
        <f t="shared" si="13"/>
        <v>25</v>
      </c>
      <c r="U59" s="62">
        <v>1.82</v>
      </c>
      <c r="V59" s="70">
        <f t="shared" si="14"/>
        <v>2.38</v>
      </c>
    </row>
    <row r="60" spans="1:22" ht="12.75">
      <c r="A60" s="47">
        <f t="shared" si="16"/>
        <v>37531</v>
      </c>
      <c r="B60" s="48">
        <f t="shared" si="9"/>
        <v>37537</v>
      </c>
      <c r="C60" s="43">
        <v>3.15</v>
      </c>
      <c r="D60" s="41">
        <f t="shared" si="10"/>
        <v>2.1599999999999997</v>
      </c>
      <c r="E60" s="43">
        <v>2.68</v>
      </c>
      <c r="F60" s="41">
        <f t="shared" si="11"/>
        <v>0.7399999999999998</v>
      </c>
      <c r="G60" s="43">
        <v>2.52</v>
      </c>
      <c r="H60" s="41">
        <v>0</v>
      </c>
      <c r="I60" s="43">
        <v>2.5</v>
      </c>
      <c r="J60" s="41">
        <v>0</v>
      </c>
      <c r="K60" s="43">
        <v>2.42</v>
      </c>
      <c r="L60" s="41">
        <v>0</v>
      </c>
      <c r="M60" s="43">
        <v>2.25</v>
      </c>
      <c r="N60" s="41">
        <v>0</v>
      </c>
      <c r="O60" s="43">
        <v>1.47</v>
      </c>
      <c r="P60" s="41">
        <f aca="true" t="shared" si="17" ref="P60:P99">SUM(-O60,1.52)</f>
        <v>0.050000000000000044</v>
      </c>
      <c r="Q60" s="43">
        <v>1.11</v>
      </c>
      <c r="R60" s="41">
        <f t="shared" si="12"/>
        <v>0.26</v>
      </c>
      <c r="S60" s="51">
        <v>17</v>
      </c>
      <c r="T60" s="46">
        <f t="shared" si="13"/>
        <v>25</v>
      </c>
      <c r="U60" s="62">
        <v>1.7</v>
      </c>
      <c r="V60" s="70">
        <f t="shared" si="14"/>
        <v>2.5</v>
      </c>
    </row>
    <row r="61" spans="1:22" ht="12.75">
      <c r="A61" s="47">
        <f t="shared" si="16"/>
        <v>37524</v>
      </c>
      <c r="B61" s="48">
        <f t="shared" si="9"/>
        <v>37530</v>
      </c>
      <c r="C61" s="43">
        <v>2.84</v>
      </c>
      <c r="D61" s="41">
        <f t="shared" si="10"/>
        <v>2.4699999999999998</v>
      </c>
      <c r="E61" s="43">
        <v>2.25</v>
      </c>
      <c r="F61" s="41">
        <f t="shared" si="11"/>
        <v>1.17</v>
      </c>
      <c r="G61" s="43">
        <v>2.12</v>
      </c>
      <c r="H61" s="41">
        <f aca="true" t="shared" si="18" ref="H61:H99">SUM(-G61,2.49)</f>
        <v>0.3700000000000001</v>
      </c>
      <c r="I61" s="43">
        <v>2.12</v>
      </c>
      <c r="J61" s="41">
        <f aca="true" t="shared" si="19" ref="J61:J99">SUM(-I61,2.28)</f>
        <v>0.1599999999999997</v>
      </c>
      <c r="K61" s="43">
        <v>2.08</v>
      </c>
      <c r="L61" s="41">
        <f aca="true" t="shared" si="20" ref="L61:L99">SUM(-K61,2.24)</f>
        <v>0.16000000000000014</v>
      </c>
      <c r="M61" s="43">
        <v>1.98</v>
      </c>
      <c r="N61" s="41">
        <f aca="true" t="shared" si="21" ref="N61:N99">SUM(-M61,2.11)</f>
        <v>0.1299999999999999</v>
      </c>
      <c r="O61" s="43">
        <v>1.32</v>
      </c>
      <c r="P61" s="41">
        <f t="shared" si="17"/>
        <v>0.19999999999999996</v>
      </c>
      <c r="Q61" s="43">
        <v>1.01</v>
      </c>
      <c r="R61" s="41">
        <f t="shared" si="12"/>
        <v>0.3600000000000001</v>
      </c>
      <c r="S61" s="51">
        <v>17</v>
      </c>
      <c r="T61" s="46">
        <f t="shared" si="13"/>
        <v>25</v>
      </c>
      <c r="U61" s="62">
        <v>1.7</v>
      </c>
      <c r="V61" s="70">
        <f t="shared" si="14"/>
        <v>2.5</v>
      </c>
    </row>
    <row r="62" spans="1:22" ht="12.75">
      <c r="A62" s="47">
        <f t="shared" si="16"/>
        <v>37517</v>
      </c>
      <c r="B62" s="48">
        <f t="shared" si="9"/>
        <v>37523</v>
      </c>
      <c r="C62" s="43">
        <v>2.79</v>
      </c>
      <c r="D62" s="41">
        <f t="shared" si="10"/>
        <v>2.5199999999999996</v>
      </c>
      <c r="E62" s="43">
        <v>2.25</v>
      </c>
      <c r="F62" s="41">
        <f t="shared" si="11"/>
        <v>1.17</v>
      </c>
      <c r="G62" s="43">
        <v>2.11</v>
      </c>
      <c r="H62" s="41">
        <f t="shared" si="18"/>
        <v>0.38000000000000034</v>
      </c>
      <c r="I62" s="43">
        <v>2.09</v>
      </c>
      <c r="J62" s="41">
        <f t="shared" si="19"/>
        <v>0.18999999999999995</v>
      </c>
      <c r="K62" s="43">
        <v>2.04</v>
      </c>
      <c r="L62" s="41">
        <f t="shared" si="20"/>
        <v>0.20000000000000018</v>
      </c>
      <c r="M62" s="43">
        <v>1.95</v>
      </c>
      <c r="N62" s="41">
        <f t="shared" si="21"/>
        <v>0.15999999999999992</v>
      </c>
      <c r="O62" s="43">
        <v>1.34</v>
      </c>
      <c r="P62" s="41">
        <f t="shared" si="17"/>
        <v>0.17999999999999994</v>
      </c>
      <c r="Q62" s="43">
        <v>1.01</v>
      </c>
      <c r="R62" s="41">
        <f t="shared" si="12"/>
        <v>0.3600000000000001</v>
      </c>
      <c r="S62" s="51">
        <v>17</v>
      </c>
      <c r="T62" s="46">
        <f t="shared" si="13"/>
        <v>25</v>
      </c>
      <c r="U62" s="62">
        <v>1.7</v>
      </c>
      <c r="V62" s="70">
        <f t="shared" si="14"/>
        <v>2.5</v>
      </c>
    </row>
    <row r="63" spans="1:22" ht="12.75">
      <c r="A63" s="47">
        <f t="shared" si="16"/>
        <v>37510</v>
      </c>
      <c r="B63" s="48">
        <f t="shared" si="9"/>
        <v>37516</v>
      </c>
      <c r="C63" s="43">
        <v>2.82</v>
      </c>
      <c r="D63" s="41">
        <f t="shared" si="10"/>
        <v>2.4899999999999998</v>
      </c>
      <c r="E63" s="43">
        <v>2.14</v>
      </c>
      <c r="F63" s="41">
        <f t="shared" si="11"/>
        <v>1.2799999999999998</v>
      </c>
      <c r="G63" s="43">
        <v>2.03</v>
      </c>
      <c r="H63" s="41">
        <f t="shared" si="18"/>
        <v>0.4600000000000004</v>
      </c>
      <c r="I63" s="43">
        <v>2.03</v>
      </c>
      <c r="J63" s="41">
        <f t="shared" si="19"/>
        <v>0.25</v>
      </c>
      <c r="K63" s="43">
        <v>2.01</v>
      </c>
      <c r="L63" s="41">
        <f t="shared" si="20"/>
        <v>0.23000000000000043</v>
      </c>
      <c r="M63" s="43">
        <v>1.91</v>
      </c>
      <c r="N63" s="41">
        <f t="shared" si="21"/>
        <v>0.19999999999999996</v>
      </c>
      <c r="O63" s="43">
        <v>1.29</v>
      </c>
      <c r="P63" s="41">
        <f t="shared" si="17"/>
        <v>0.22999999999999998</v>
      </c>
      <c r="Q63" s="43">
        <v>0.96</v>
      </c>
      <c r="R63" s="41">
        <f t="shared" si="12"/>
        <v>0.41000000000000014</v>
      </c>
      <c r="S63" s="51">
        <v>17</v>
      </c>
      <c r="T63" s="46">
        <f t="shared" si="13"/>
        <v>25</v>
      </c>
      <c r="U63" s="62">
        <v>1.61</v>
      </c>
      <c r="V63" s="70">
        <f t="shared" si="14"/>
        <v>2.59</v>
      </c>
    </row>
    <row r="64" spans="1:22" ht="12.75">
      <c r="A64" s="47">
        <f t="shared" si="16"/>
        <v>37503</v>
      </c>
      <c r="B64" s="48">
        <f t="shared" si="9"/>
        <v>37509</v>
      </c>
      <c r="C64" s="43">
        <v>2.83</v>
      </c>
      <c r="D64" s="41">
        <f t="shared" si="10"/>
        <v>2.4799999999999995</v>
      </c>
      <c r="E64" s="43">
        <v>2.11</v>
      </c>
      <c r="F64" s="41">
        <f t="shared" si="11"/>
        <v>1.31</v>
      </c>
      <c r="G64" s="43">
        <v>2.01</v>
      </c>
      <c r="H64" s="41">
        <f t="shared" si="18"/>
        <v>0.4800000000000004</v>
      </c>
      <c r="I64" s="43">
        <v>2.01</v>
      </c>
      <c r="J64" s="41">
        <f t="shared" si="19"/>
        <v>0.27</v>
      </c>
      <c r="K64" s="43">
        <v>2</v>
      </c>
      <c r="L64" s="41">
        <f t="shared" si="20"/>
        <v>0.2400000000000002</v>
      </c>
      <c r="M64" s="43">
        <v>1.9</v>
      </c>
      <c r="N64" s="41">
        <f t="shared" si="21"/>
        <v>0.20999999999999996</v>
      </c>
      <c r="O64" s="43">
        <v>1.29</v>
      </c>
      <c r="P64" s="41">
        <f t="shared" si="17"/>
        <v>0.22999999999999998</v>
      </c>
      <c r="Q64" s="43">
        <v>0.95</v>
      </c>
      <c r="R64" s="41">
        <f t="shared" si="12"/>
        <v>0.42000000000000015</v>
      </c>
      <c r="S64" s="51">
        <v>17</v>
      </c>
      <c r="T64" s="46">
        <f t="shared" si="13"/>
        <v>25</v>
      </c>
      <c r="U64" s="62">
        <v>1.61</v>
      </c>
      <c r="V64" s="70">
        <f t="shared" si="14"/>
        <v>2.59</v>
      </c>
    </row>
    <row r="65" spans="1:22" ht="12.75">
      <c r="A65" s="47">
        <f t="shared" si="16"/>
        <v>37496</v>
      </c>
      <c r="B65" s="48">
        <f t="shared" si="9"/>
        <v>37502</v>
      </c>
      <c r="C65" s="43">
        <v>2.8</v>
      </c>
      <c r="D65" s="41">
        <f t="shared" si="10"/>
        <v>2.51</v>
      </c>
      <c r="E65" s="43">
        <v>2.08</v>
      </c>
      <c r="F65" s="41">
        <f t="shared" si="11"/>
        <v>1.3399999999999999</v>
      </c>
      <c r="G65" s="43">
        <v>1.97</v>
      </c>
      <c r="H65" s="41">
        <f t="shared" si="18"/>
        <v>0.5200000000000002</v>
      </c>
      <c r="I65" s="43">
        <v>1.96</v>
      </c>
      <c r="J65" s="41">
        <f t="shared" si="19"/>
        <v>0.31999999999999984</v>
      </c>
      <c r="K65" s="43">
        <v>1.96</v>
      </c>
      <c r="L65" s="41">
        <f t="shared" si="20"/>
        <v>0.28000000000000025</v>
      </c>
      <c r="M65" s="43">
        <v>1.87</v>
      </c>
      <c r="N65" s="41">
        <f t="shared" si="21"/>
        <v>0.23999999999999977</v>
      </c>
      <c r="O65" s="43">
        <v>1.3</v>
      </c>
      <c r="P65" s="41">
        <f t="shared" si="17"/>
        <v>0.21999999999999997</v>
      </c>
      <c r="Q65" s="43">
        <v>0.99</v>
      </c>
      <c r="R65" s="41">
        <f t="shared" si="12"/>
        <v>0.3800000000000001</v>
      </c>
      <c r="S65" s="51">
        <v>17</v>
      </c>
      <c r="T65" s="46">
        <f t="shared" si="13"/>
        <v>25</v>
      </c>
      <c r="U65" s="62">
        <v>1.67</v>
      </c>
      <c r="V65" s="70">
        <f t="shared" si="14"/>
        <v>2.5300000000000002</v>
      </c>
    </row>
    <row r="66" spans="1:22" ht="12.75">
      <c r="A66" s="47">
        <f t="shared" si="16"/>
        <v>37489</v>
      </c>
      <c r="B66" s="48">
        <f t="shared" si="9"/>
        <v>37495</v>
      </c>
      <c r="C66" s="43">
        <v>2.86</v>
      </c>
      <c r="D66" s="41">
        <f t="shared" si="10"/>
        <v>2.4499999999999997</v>
      </c>
      <c r="E66" s="43">
        <v>2.08</v>
      </c>
      <c r="F66" s="41">
        <f t="shared" si="11"/>
        <v>1.3399999999999999</v>
      </c>
      <c r="G66" s="43">
        <v>1.96</v>
      </c>
      <c r="H66" s="41">
        <f t="shared" si="18"/>
        <v>0.5300000000000002</v>
      </c>
      <c r="I66" s="43">
        <v>1.96</v>
      </c>
      <c r="J66" s="41">
        <f t="shared" si="19"/>
        <v>0.31999999999999984</v>
      </c>
      <c r="K66" s="43">
        <v>1.95</v>
      </c>
      <c r="L66" s="41">
        <f t="shared" si="20"/>
        <v>0.29000000000000026</v>
      </c>
      <c r="M66" s="43">
        <v>1.86</v>
      </c>
      <c r="N66" s="41">
        <f t="shared" si="21"/>
        <v>0.24999999999999978</v>
      </c>
      <c r="O66" s="43">
        <v>1.31</v>
      </c>
      <c r="P66" s="41">
        <f t="shared" si="17"/>
        <v>0.20999999999999996</v>
      </c>
      <c r="Q66" s="43">
        <v>0.97</v>
      </c>
      <c r="R66" s="41">
        <f t="shared" si="12"/>
        <v>0.40000000000000013</v>
      </c>
      <c r="S66" s="51">
        <v>17</v>
      </c>
      <c r="T66" s="46">
        <f t="shared" si="13"/>
        <v>25</v>
      </c>
      <c r="U66" s="62">
        <v>1.67</v>
      </c>
      <c r="V66" s="70">
        <f t="shared" si="14"/>
        <v>2.5300000000000002</v>
      </c>
    </row>
    <row r="67" spans="1:22" ht="12.75">
      <c r="A67" s="47">
        <f t="shared" si="16"/>
        <v>37482</v>
      </c>
      <c r="B67" s="48">
        <f t="shared" si="9"/>
        <v>37488</v>
      </c>
      <c r="C67" s="43">
        <v>2.96</v>
      </c>
      <c r="D67" s="41">
        <f t="shared" si="10"/>
        <v>2.3499999999999996</v>
      </c>
      <c r="E67" s="43">
        <v>2.08</v>
      </c>
      <c r="F67" s="41">
        <f t="shared" si="11"/>
        <v>1.3399999999999999</v>
      </c>
      <c r="G67" s="43">
        <v>1.97</v>
      </c>
      <c r="H67" s="41">
        <f t="shared" si="18"/>
        <v>0.5200000000000002</v>
      </c>
      <c r="I67" s="43">
        <v>1.96</v>
      </c>
      <c r="J67" s="41">
        <f t="shared" si="19"/>
        <v>0.31999999999999984</v>
      </c>
      <c r="K67" s="43">
        <v>1.95</v>
      </c>
      <c r="L67" s="41">
        <f t="shared" si="20"/>
        <v>0.29000000000000026</v>
      </c>
      <c r="M67" s="43">
        <v>1.86</v>
      </c>
      <c r="N67" s="41">
        <f t="shared" si="21"/>
        <v>0.24999999999999978</v>
      </c>
      <c r="O67" s="43">
        <v>1.31</v>
      </c>
      <c r="P67" s="41">
        <f t="shared" si="17"/>
        <v>0.20999999999999996</v>
      </c>
      <c r="Q67" s="43">
        <v>1</v>
      </c>
      <c r="R67" s="41">
        <f t="shared" si="12"/>
        <v>0.3700000000000001</v>
      </c>
      <c r="S67" s="51">
        <v>17</v>
      </c>
      <c r="T67" s="46">
        <f t="shared" si="13"/>
        <v>25</v>
      </c>
      <c r="U67" s="62">
        <v>1.97</v>
      </c>
      <c r="V67" s="70">
        <f t="shared" si="14"/>
        <v>2.2300000000000004</v>
      </c>
    </row>
    <row r="68" spans="1:22" ht="12.75">
      <c r="A68" s="47">
        <f t="shared" si="16"/>
        <v>37475</v>
      </c>
      <c r="B68" s="48">
        <f t="shared" si="9"/>
        <v>37481</v>
      </c>
      <c r="C68" s="43">
        <v>2.96</v>
      </c>
      <c r="D68" s="41">
        <f t="shared" si="10"/>
        <v>2.3499999999999996</v>
      </c>
      <c r="E68" s="43">
        <v>2.15</v>
      </c>
      <c r="F68" s="41">
        <f t="shared" si="11"/>
        <v>1.27</v>
      </c>
      <c r="G68" s="43">
        <v>1.99</v>
      </c>
      <c r="H68" s="41">
        <f t="shared" si="18"/>
        <v>0.5000000000000002</v>
      </c>
      <c r="I68" s="43">
        <v>1.99</v>
      </c>
      <c r="J68" s="41">
        <f t="shared" si="19"/>
        <v>0.2899999999999998</v>
      </c>
      <c r="K68" s="43">
        <v>1.98</v>
      </c>
      <c r="L68" s="41">
        <f t="shared" si="20"/>
        <v>0.26000000000000023</v>
      </c>
      <c r="M68" s="43">
        <v>1.91</v>
      </c>
      <c r="N68" s="41">
        <f t="shared" si="21"/>
        <v>0.19999999999999996</v>
      </c>
      <c r="O68" s="43">
        <v>1.33</v>
      </c>
      <c r="P68" s="41">
        <f t="shared" si="17"/>
        <v>0.18999999999999995</v>
      </c>
      <c r="Q68" s="43">
        <v>1.03</v>
      </c>
      <c r="R68" s="41">
        <f t="shared" si="12"/>
        <v>0.3400000000000001</v>
      </c>
      <c r="S68" s="51">
        <v>17</v>
      </c>
      <c r="T68" s="46">
        <f t="shared" si="13"/>
        <v>25</v>
      </c>
      <c r="U68" s="62">
        <v>1.97</v>
      </c>
      <c r="V68" s="70">
        <f t="shared" si="14"/>
        <v>2.2300000000000004</v>
      </c>
    </row>
    <row r="69" spans="1:22" ht="12.75">
      <c r="A69" s="47">
        <f t="shared" si="16"/>
        <v>37468</v>
      </c>
      <c r="B69" s="48">
        <f t="shared" si="9"/>
        <v>37474</v>
      </c>
      <c r="C69" s="43">
        <v>2.96</v>
      </c>
      <c r="D69" s="41">
        <f t="shared" si="10"/>
        <v>2.3499999999999996</v>
      </c>
      <c r="E69" s="43">
        <v>2.15</v>
      </c>
      <c r="F69" s="41">
        <f t="shared" si="11"/>
        <v>1.27</v>
      </c>
      <c r="G69" s="43">
        <v>1.99</v>
      </c>
      <c r="H69" s="41">
        <f t="shared" si="18"/>
        <v>0.5000000000000002</v>
      </c>
      <c r="I69" s="43">
        <v>1.99</v>
      </c>
      <c r="J69" s="41">
        <f t="shared" si="19"/>
        <v>0.2899999999999998</v>
      </c>
      <c r="K69" s="43">
        <v>1.98</v>
      </c>
      <c r="L69" s="41">
        <f t="shared" si="20"/>
        <v>0.26000000000000023</v>
      </c>
      <c r="M69" s="43">
        <v>1.91</v>
      </c>
      <c r="N69" s="41">
        <f t="shared" si="21"/>
        <v>0.19999999999999996</v>
      </c>
      <c r="O69" s="43">
        <v>1.33</v>
      </c>
      <c r="P69" s="41">
        <f t="shared" si="17"/>
        <v>0.18999999999999995</v>
      </c>
      <c r="Q69" s="43">
        <v>1.03</v>
      </c>
      <c r="R69" s="41">
        <f t="shared" si="12"/>
        <v>0.3400000000000001</v>
      </c>
      <c r="S69" s="51">
        <v>17</v>
      </c>
      <c r="T69" s="46">
        <f t="shared" si="13"/>
        <v>25</v>
      </c>
      <c r="U69" s="62">
        <v>1.97</v>
      </c>
      <c r="V69" s="70">
        <f t="shared" si="14"/>
        <v>2.2300000000000004</v>
      </c>
    </row>
    <row r="70" spans="1:22" ht="12.75">
      <c r="A70" s="47">
        <f t="shared" si="16"/>
        <v>37461</v>
      </c>
      <c r="B70" s="48">
        <f t="shared" si="9"/>
        <v>37467</v>
      </c>
      <c r="C70" s="43">
        <v>2.96</v>
      </c>
      <c r="D70" s="41">
        <f t="shared" si="10"/>
        <v>2.3499999999999996</v>
      </c>
      <c r="E70" s="43">
        <v>2.15</v>
      </c>
      <c r="F70" s="41">
        <f t="shared" si="11"/>
        <v>1.27</v>
      </c>
      <c r="G70" s="43">
        <v>1.99</v>
      </c>
      <c r="H70" s="41">
        <f t="shared" si="18"/>
        <v>0.5000000000000002</v>
      </c>
      <c r="I70" s="43">
        <v>1.99</v>
      </c>
      <c r="J70" s="41">
        <f t="shared" si="19"/>
        <v>0.2899999999999998</v>
      </c>
      <c r="K70" s="43">
        <v>1.98</v>
      </c>
      <c r="L70" s="41">
        <f t="shared" si="20"/>
        <v>0.26000000000000023</v>
      </c>
      <c r="M70" s="43">
        <v>1.91</v>
      </c>
      <c r="N70" s="41">
        <f t="shared" si="21"/>
        <v>0.19999999999999996</v>
      </c>
      <c r="O70" s="43">
        <v>1.33</v>
      </c>
      <c r="P70" s="41">
        <f t="shared" si="17"/>
        <v>0.18999999999999995</v>
      </c>
      <c r="Q70" s="43">
        <v>1.03</v>
      </c>
      <c r="R70" s="41">
        <f t="shared" si="12"/>
        <v>0.3400000000000001</v>
      </c>
      <c r="S70" s="51">
        <v>17</v>
      </c>
      <c r="T70" s="46">
        <f t="shared" si="13"/>
        <v>25</v>
      </c>
      <c r="U70" s="62">
        <v>1.97</v>
      </c>
      <c r="V70" s="70">
        <f t="shared" si="14"/>
        <v>2.2300000000000004</v>
      </c>
    </row>
    <row r="71" spans="1:22" ht="12.75">
      <c r="A71" s="47">
        <f t="shared" si="16"/>
        <v>37454</v>
      </c>
      <c r="B71" s="48">
        <f t="shared" si="9"/>
        <v>37460</v>
      </c>
      <c r="C71" s="43">
        <v>2.96</v>
      </c>
      <c r="D71" s="41">
        <f t="shared" si="10"/>
        <v>2.3499999999999996</v>
      </c>
      <c r="E71" s="43">
        <v>2.15</v>
      </c>
      <c r="F71" s="41">
        <f t="shared" si="11"/>
        <v>1.27</v>
      </c>
      <c r="G71" s="43">
        <v>1.99</v>
      </c>
      <c r="H71" s="41">
        <f t="shared" si="18"/>
        <v>0.5000000000000002</v>
      </c>
      <c r="I71" s="43">
        <v>1.99</v>
      </c>
      <c r="J71" s="41">
        <f t="shared" si="19"/>
        <v>0.2899999999999998</v>
      </c>
      <c r="K71" s="43">
        <v>1.98</v>
      </c>
      <c r="L71" s="41">
        <f t="shared" si="20"/>
        <v>0.26000000000000023</v>
      </c>
      <c r="M71" s="43">
        <v>1.91</v>
      </c>
      <c r="N71" s="41">
        <f t="shared" si="21"/>
        <v>0.19999999999999996</v>
      </c>
      <c r="O71" s="43">
        <v>1.33</v>
      </c>
      <c r="P71" s="41">
        <f t="shared" si="17"/>
        <v>0.18999999999999995</v>
      </c>
      <c r="Q71" s="43">
        <v>1.03</v>
      </c>
      <c r="R71" s="41">
        <f t="shared" si="12"/>
        <v>0.3400000000000001</v>
      </c>
      <c r="S71" s="51">
        <v>17</v>
      </c>
      <c r="T71" s="46">
        <f t="shared" si="13"/>
        <v>25</v>
      </c>
      <c r="U71" s="62">
        <v>2.15</v>
      </c>
      <c r="V71" s="70">
        <f t="shared" si="14"/>
        <v>2.0500000000000003</v>
      </c>
    </row>
    <row r="72" spans="1:22" ht="12.75">
      <c r="A72" s="47">
        <f t="shared" si="16"/>
        <v>37447</v>
      </c>
      <c r="B72" s="48">
        <f t="shared" si="9"/>
        <v>37453</v>
      </c>
      <c r="C72" s="43">
        <v>2.96</v>
      </c>
      <c r="D72" s="41">
        <f t="shared" si="10"/>
        <v>2.3499999999999996</v>
      </c>
      <c r="E72" s="43">
        <v>2.15</v>
      </c>
      <c r="F72" s="41">
        <f t="shared" si="11"/>
        <v>1.27</v>
      </c>
      <c r="G72" s="43">
        <v>1.99</v>
      </c>
      <c r="H72" s="41">
        <f t="shared" si="18"/>
        <v>0.5000000000000002</v>
      </c>
      <c r="I72" s="43">
        <v>1.99</v>
      </c>
      <c r="J72" s="41">
        <f t="shared" si="19"/>
        <v>0.2899999999999998</v>
      </c>
      <c r="K72" s="43">
        <v>1.98</v>
      </c>
      <c r="L72" s="41">
        <f t="shared" si="20"/>
        <v>0.26000000000000023</v>
      </c>
      <c r="M72" s="43">
        <v>1.91</v>
      </c>
      <c r="N72" s="41">
        <f t="shared" si="21"/>
        <v>0.19999999999999996</v>
      </c>
      <c r="O72" s="43">
        <v>1.33</v>
      </c>
      <c r="P72" s="41">
        <f t="shared" si="17"/>
        <v>0.18999999999999995</v>
      </c>
      <c r="Q72" s="43">
        <v>1.03</v>
      </c>
      <c r="R72" s="41">
        <f t="shared" si="12"/>
        <v>0.3400000000000001</v>
      </c>
      <c r="S72" s="51">
        <v>17</v>
      </c>
      <c r="T72" s="46">
        <f t="shared" si="13"/>
        <v>25</v>
      </c>
      <c r="U72" s="62">
        <v>2.15</v>
      </c>
      <c r="V72" s="70">
        <f t="shared" si="14"/>
        <v>2.0500000000000003</v>
      </c>
    </row>
    <row r="73" spans="1:22" ht="12.75">
      <c r="A73" s="47">
        <f t="shared" si="16"/>
        <v>37440</v>
      </c>
      <c r="B73" s="48">
        <f aca="true" t="shared" si="22" ref="B73:B99">A73+6</f>
        <v>37446</v>
      </c>
      <c r="C73" s="43">
        <v>2.96</v>
      </c>
      <c r="D73" s="41">
        <f aca="true" t="shared" si="23" ref="D73:D99">SUM(-C73,5.31)</f>
        <v>2.3499999999999996</v>
      </c>
      <c r="E73" s="43">
        <v>2.31</v>
      </c>
      <c r="F73" s="41">
        <f aca="true" t="shared" si="24" ref="F73:F99">SUM(-E73,3.42)</f>
        <v>1.1099999999999999</v>
      </c>
      <c r="G73" s="43">
        <v>2</v>
      </c>
      <c r="H73" s="41">
        <f t="shared" si="18"/>
        <v>0.4900000000000002</v>
      </c>
      <c r="I73" s="43">
        <v>2.01</v>
      </c>
      <c r="J73" s="41">
        <f t="shared" si="19"/>
        <v>0.27</v>
      </c>
      <c r="K73" s="43">
        <v>2.02</v>
      </c>
      <c r="L73" s="41">
        <f t="shared" si="20"/>
        <v>0.2200000000000002</v>
      </c>
      <c r="M73" s="43">
        <v>1.92</v>
      </c>
      <c r="N73" s="41">
        <f t="shared" si="21"/>
        <v>0.18999999999999995</v>
      </c>
      <c r="O73" s="43">
        <v>1.32</v>
      </c>
      <c r="P73" s="41">
        <f t="shared" si="17"/>
        <v>0.19999999999999996</v>
      </c>
      <c r="Q73" s="43">
        <v>1.02</v>
      </c>
      <c r="R73" s="41">
        <f aca="true" t="shared" si="25" ref="R73:R99">SUM(-Q73,1.37)</f>
        <v>0.3500000000000001</v>
      </c>
      <c r="S73" s="51">
        <v>17</v>
      </c>
      <c r="T73" s="46">
        <f aca="true" t="shared" si="26" ref="T73:T99">SUM(-S73,42)</f>
        <v>25</v>
      </c>
      <c r="U73" s="62">
        <v>2.15</v>
      </c>
      <c r="V73" s="70">
        <f aca="true" t="shared" si="27" ref="V73:V99">SUM(-U73,4.2)</f>
        <v>2.0500000000000003</v>
      </c>
    </row>
    <row r="74" spans="1:22" ht="12.75">
      <c r="A74" s="47">
        <f t="shared" si="16"/>
        <v>37433</v>
      </c>
      <c r="B74" s="48">
        <f t="shared" si="22"/>
        <v>37439</v>
      </c>
      <c r="C74" s="43">
        <v>2.96</v>
      </c>
      <c r="D74" s="41">
        <f t="shared" si="23"/>
        <v>2.3499999999999996</v>
      </c>
      <c r="E74" s="43">
        <v>2.27</v>
      </c>
      <c r="F74" s="41">
        <f t="shared" si="24"/>
        <v>1.15</v>
      </c>
      <c r="G74" s="43">
        <v>2.08</v>
      </c>
      <c r="H74" s="41">
        <f t="shared" si="18"/>
        <v>0.41000000000000014</v>
      </c>
      <c r="I74" s="43">
        <v>2.08</v>
      </c>
      <c r="J74" s="41">
        <f t="shared" si="19"/>
        <v>0.19999999999999973</v>
      </c>
      <c r="K74" s="43">
        <v>2.08</v>
      </c>
      <c r="L74" s="41">
        <f t="shared" si="20"/>
        <v>0.16000000000000014</v>
      </c>
      <c r="M74" s="43">
        <v>2.01</v>
      </c>
      <c r="N74" s="41">
        <f t="shared" si="21"/>
        <v>0.10000000000000009</v>
      </c>
      <c r="O74" s="43">
        <v>1.4</v>
      </c>
      <c r="P74" s="41">
        <f t="shared" si="17"/>
        <v>0.1200000000000001</v>
      </c>
      <c r="Q74" s="43">
        <v>1.06</v>
      </c>
      <c r="R74" s="41">
        <f t="shared" si="25"/>
        <v>0.31000000000000005</v>
      </c>
      <c r="S74" s="51">
        <v>20</v>
      </c>
      <c r="T74" s="46">
        <f t="shared" si="26"/>
        <v>22</v>
      </c>
      <c r="U74" s="62">
        <v>2.15</v>
      </c>
      <c r="V74" s="70">
        <f t="shared" si="27"/>
        <v>2.0500000000000003</v>
      </c>
    </row>
    <row r="75" spans="1:22" ht="12.75">
      <c r="A75" s="47">
        <f t="shared" si="16"/>
        <v>37426</v>
      </c>
      <c r="B75" s="48">
        <f t="shared" si="22"/>
        <v>37432</v>
      </c>
      <c r="C75" s="43">
        <v>2.96</v>
      </c>
      <c r="D75" s="41">
        <f t="shared" si="23"/>
        <v>2.3499999999999996</v>
      </c>
      <c r="E75" s="43">
        <v>2.12</v>
      </c>
      <c r="F75" s="41">
        <f t="shared" si="24"/>
        <v>1.2999999999999998</v>
      </c>
      <c r="G75" s="43">
        <v>1.96</v>
      </c>
      <c r="H75" s="41">
        <f t="shared" si="18"/>
        <v>0.5300000000000002</v>
      </c>
      <c r="I75" s="43">
        <v>1.97</v>
      </c>
      <c r="J75" s="41">
        <f t="shared" si="19"/>
        <v>0.30999999999999983</v>
      </c>
      <c r="K75" s="43">
        <v>1.98</v>
      </c>
      <c r="L75" s="41">
        <f t="shared" si="20"/>
        <v>0.26000000000000023</v>
      </c>
      <c r="M75" s="43">
        <v>1.88</v>
      </c>
      <c r="N75" s="41">
        <f t="shared" si="21"/>
        <v>0.22999999999999998</v>
      </c>
      <c r="O75" s="43">
        <v>1.32</v>
      </c>
      <c r="P75" s="41">
        <f t="shared" si="17"/>
        <v>0.19999999999999996</v>
      </c>
      <c r="Q75" s="43">
        <v>1.01</v>
      </c>
      <c r="R75" s="41">
        <f t="shared" si="25"/>
        <v>0.3600000000000001</v>
      </c>
      <c r="S75" s="51">
        <v>24</v>
      </c>
      <c r="T75" s="46">
        <f t="shared" si="26"/>
        <v>18</v>
      </c>
      <c r="U75" s="62">
        <v>2.11</v>
      </c>
      <c r="V75" s="70">
        <f t="shared" si="27"/>
        <v>2.0900000000000003</v>
      </c>
    </row>
    <row r="76" spans="1:22" ht="12.75">
      <c r="A76" s="47">
        <f t="shared" si="16"/>
        <v>37419</v>
      </c>
      <c r="B76" s="48">
        <f t="shared" si="22"/>
        <v>37425</v>
      </c>
      <c r="C76" s="43">
        <v>2.96</v>
      </c>
      <c r="D76" s="41">
        <f t="shared" si="23"/>
        <v>2.3499999999999996</v>
      </c>
      <c r="E76" s="43">
        <v>2.12</v>
      </c>
      <c r="F76" s="41">
        <f t="shared" si="24"/>
        <v>1.2999999999999998</v>
      </c>
      <c r="G76" s="43">
        <v>1.96</v>
      </c>
      <c r="H76" s="41">
        <f t="shared" si="18"/>
        <v>0.5300000000000002</v>
      </c>
      <c r="I76" s="43">
        <v>1.96</v>
      </c>
      <c r="J76" s="41">
        <f t="shared" si="19"/>
        <v>0.31999999999999984</v>
      </c>
      <c r="K76" s="43">
        <v>1.96</v>
      </c>
      <c r="L76" s="41">
        <f t="shared" si="20"/>
        <v>0.28000000000000025</v>
      </c>
      <c r="M76" s="43">
        <v>1.87</v>
      </c>
      <c r="N76" s="41">
        <f t="shared" si="21"/>
        <v>0.23999999999999977</v>
      </c>
      <c r="O76" s="43">
        <v>1.33</v>
      </c>
      <c r="P76" s="41">
        <f t="shared" si="17"/>
        <v>0.18999999999999995</v>
      </c>
      <c r="Q76" s="43">
        <v>1.03</v>
      </c>
      <c r="R76" s="41">
        <f t="shared" si="25"/>
        <v>0.3400000000000001</v>
      </c>
      <c r="S76" s="51">
        <v>24</v>
      </c>
      <c r="T76" s="46">
        <f t="shared" si="26"/>
        <v>18</v>
      </c>
      <c r="U76" s="62">
        <v>2.11</v>
      </c>
      <c r="V76" s="70">
        <f t="shared" si="27"/>
        <v>2.0900000000000003</v>
      </c>
    </row>
    <row r="77" spans="1:22" ht="12.75">
      <c r="A77" s="47">
        <f t="shared" si="16"/>
        <v>37412</v>
      </c>
      <c r="B77" s="48">
        <f t="shared" si="22"/>
        <v>37418</v>
      </c>
      <c r="C77" s="43">
        <v>2.92</v>
      </c>
      <c r="D77" s="41">
        <f t="shared" si="23"/>
        <v>2.3899999999999997</v>
      </c>
      <c r="E77" s="43">
        <v>2.16</v>
      </c>
      <c r="F77" s="41">
        <f t="shared" si="24"/>
        <v>1.2599999999999998</v>
      </c>
      <c r="G77" s="43">
        <v>1.94</v>
      </c>
      <c r="H77" s="41">
        <f t="shared" si="18"/>
        <v>0.5500000000000003</v>
      </c>
      <c r="I77" s="43">
        <v>1.93</v>
      </c>
      <c r="J77" s="41">
        <f t="shared" si="19"/>
        <v>0.34999999999999987</v>
      </c>
      <c r="K77" s="43">
        <v>1.93</v>
      </c>
      <c r="L77" s="41">
        <f t="shared" si="20"/>
        <v>0.3100000000000003</v>
      </c>
      <c r="M77" s="43">
        <v>1.84</v>
      </c>
      <c r="N77" s="41">
        <f t="shared" si="21"/>
        <v>0.2699999999999998</v>
      </c>
      <c r="O77" s="43">
        <v>1.32</v>
      </c>
      <c r="P77" s="41">
        <f t="shared" si="17"/>
        <v>0.19999999999999996</v>
      </c>
      <c r="Q77" s="43">
        <v>1.04</v>
      </c>
      <c r="R77" s="41">
        <f t="shared" si="25"/>
        <v>0.33000000000000007</v>
      </c>
      <c r="S77" s="51">
        <v>24</v>
      </c>
      <c r="T77" s="46">
        <f t="shared" si="26"/>
        <v>18</v>
      </c>
      <c r="U77" s="62">
        <v>2.15</v>
      </c>
      <c r="V77" s="70">
        <f t="shared" si="27"/>
        <v>2.0500000000000003</v>
      </c>
    </row>
    <row r="78" spans="1:22" ht="12.75">
      <c r="A78" s="47">
        <f t="shared" si="16"/>
        <v>37405</v>
      </c>
      <c r="B78" s="48">
        <f t="shared" si="22"/>
        <v>37411</v>
      </c>
      <c r="C78" s="43">
        <v>3.04</v>
      </c>
      <c r="D78" s="41">
        <f t="shared" si="23"/>
        <v>2.2699999999999996</v>
      </c>
      <c r="E78" s="43">
        <v>2.18</v>
      </c>
      <c r="F78" s="41">
        <f t="shared" si="24"/>
        <v>1.2399999999999998</v>
      </c>
      <c r="G78" s="43">
        <v>1.96</v>
      </c>
      <c r="H78" s="41">
        <f t="shared" si="18"/>
        <v>0.5300000000000002</v>
      </c>
      <c r="I78" s="43">
        <v>1.96</v>
      </c>
      <c r="J78" s="41">
        <f t="shared" si="19"/>
        <v>0.31999999999999984</v>
      </c>
      <c r="K78" s="43">
        <v>1.95</v>
      </c>
      <c r="L78" s="41">
        <f t="shared" si="20"/>
        <v>0.29000000000000026</v>
      </c>
      <c r="M78" s="43">
        <v>1.85</v>
      </c>
      <c r="N78" s="41">
        <f t="shared" si="21"/>
        <v>0.2599999999999998</v>
      </c>
      <c r="O78" s="43">
        <v>1.32</v>
      </c>
      <c r="P78" s="41">
        <f t="shared" si="17"/>
        <v>0.19999999999999996</v>
      </c>
      <c r="Q78" s="43">
        <v>1.04</v>
      </c>
      <c r="R78" s="41">
        <f t="shared" si="25"/>
        <v>0.33000000000000007</v>
      </c>
      <c r="S78" s="51">
        <v>24</v>
      </c>
      <c r="T78" s="46">
        <f t="shared" si="26"/>
        <v>18</v>
      </c>
      <c r="U78" s="62">
        <v>2.15</v>
      </c>
      <c r="V78" s="70">
        <f t="shared" si="27"/>
        <v>2.0500000000000003</v>
      </c>
    </row>
    <row r="79" spans="1:22" ht="12.75">
      <c r="A79" s="47">
        <f t="shared" si="16"/>
        <v>37398</v>
      </c>
      <c r="B79" s="48">
        <f t="shared" si="22"/>
        <v>37404</v>
      </c>
      <c r="C79" s="43">
        <v>3.04</v>
      </c>
      <c r="D79" s="41">
        <f t="shared" si="23"/>
        <v>2.2699999999999996</v>
      </c>
      <c r="E79" s="43">
        <v>2.26</v>
      </c>
      <c r="F79" s="41">
        <f t="shared" si="24"/>
        <v>1.1600000000000001</v>
      </c>
      <c r="G79" s="43">
        <v>1.95</v>
      </c>
      <c r="H79" s="41">
        <f t="shared" si="18"/>
        <v>0.5400000000000003</v>
      </c>
      <c r="I79" s="43">
        <v>1.93</v>
      </c>
      <c r="J79" s="41">
        <f t="shared" si="19"/>
        <v>0.34999999999999987</v>
      </c>
      <c r="K79" s="43">
        <v>1.92</v>
      </c>
      <c r="L79" s="41">
        <f t="shared" si="20"/>
        <v>0.3200000000000003</v>
      </c>
      <c r="M79" s="43">
        <v>1.83</v>
      </c>
      <c r="N79" s="41">
        <f t="shared" si="21"/>
        <v>0.2799999999999998</v>
      </c>
      <c r="O79" s="43">
        <v>1.3</v>
      </c>
      <c r="P79" s="41">
        <f t="shared" si="17"/>
        <v>0.21999999999999997</v>
      </c>
      <c r="Q79" s="43">
        <v>1.02</v>
      </c>
      <c r="R79" s="41">
        <f t="shared" si="25"/>
        <v>0.3500000000000001</v>
      </c>
      <c r="S79" s="51">
        <v>24</v>
      </c>
      <c r="T79" s="46">
        <f t="shared" si="26"/>
        <v>18</v>
      </c>
      <c r="U79" s="62">
        <v>2.03</v>
      </c>
      <c r="V79" s="70">
        <f t="shared" si="27"/>
        <v>2.1700000000000004</v>
      </c>
    </row>
    <row r="80" spans="1:22" ht="12.75">
      <c r="A80" s="47">
        <f t="shared" si="16"/>
        <v>37391</v>
      </c>
      <c r="B80" s="48">
        <f t="shared" si="22"/>
        <v>37397</v>
      </c>
      <c r="C80" s="43">
        <v>3.06</v>
      </c>
      <c r="D80" s="41">
        <f t="shared" si="23"/>
        <v>2.2499999999999996</v>
      </c>
      <c r="E80" s="43">
        <v>2.27</v>
      </c>
      <c r="F80" s="41">
        <f t="shared" si="24"/>
        <v>1.15</v>
      </c>
      <c r="G80" s="43">
        <v>1.94</v>
      </c>
      <c r="H80" s="41">
        <f t="shared" si="18"/>
        <v>0.5500000000000003</v>
      </c>
      <c r="I80" s="43">
        <v>1.92</v>
      </c>
      <c r="J80" s="41">
        <f t="shared" si="19"/>
        <v>0.3599999999999999</v>
      </c>
      <c r="K80" s="43">
        <v>1.92</v>
      </c>
      <c r="L80" s="41">
        <f t="shared" si="20"/>
        <v>0.3200000000000003</v>
      </c>
      <c r="M80" s="43">
        <v>1.82</v>
      </c>
      <c r="N80" s="41">
        <f t="shared" si="21"/>
        <v>0.2899999999999998</v>
      </c>
      <c r="O80" s="43">
        <v>1.28</v>
      </c>
      <c r="P80" s="41">
        <f t="shared" si="17"/>
        <v>0.24</v>
      </c>
      <c r="Q80" s="43">
        <v>1.02</v>
      </c>
      <c r="R80" s="41">
        <f t="shared" si="25"/>
        <v>0.3500000000000001</v>
      </c>
      <c r="S80" s="51">
        <v>22</v>
      </c>
      <c r="T80" s="46">
        <f t="shared" si="26"/>
        <v>20</v>
      </c>
      <c r="U80" s="62">
        <v>2.03</v>
      </c>
      <c r="V80" s="70">
        <f t="shared" si="27"/>
        <v>2.1700000000000004</v>
      </c>
    </row>
    <row r="81" spans="1:22" ht="12.75">
      <c r="A81" s="47">
        <f t="shared" si="16"/>
        <v>37384</v>
      </c>
      <c r="B81" s="48">
        <f t="shared" si="22"/>
        <v>37390</v>
      </c>
      <c r="C81" s="43">
        <v>3.2</v>
      </c>
      <c r="D81" s="41">
        <f t="shared" si="23"/>
        <v>2.1099999999999994</v>
      </c>
      <c r="E81" s="43">
        <v>2.28</v>
      </c>
      <c r="F81" s="41">
        <f t="shared" si="24"/>
        <v>1.1400000000000001</v>
      </c>
      <c r="G81" s="43">
        <v>2.11</v>
      </c>
      <c r="H81" s="41">
        <f t="shared" si="18"/>
        <v>0.38000000000000034</v>
      </c>
      <c r="I81" s="43">
        <v>1.94</v>
      </c>
      <c r="J81" s="41">
        <f t="shared" si="19"/>
        <v>0.33999999999999986</v>
      </c>
      <c r="K81" s="43">
        <v>1.92</v>
      </c>
      <c r="L81" s="41">
        <f t="shared" si="20"/>
        <v>0.3200000000000003</v>
      </c>
      <c r="M81" s="43">
        <v>1.83</v>
      </c>
      <c r="N81" s="41">
        <f t="shared" si="21"/>
        <v>0.2799999999999998</v>
      </c>
      <c r="O81" s="43">
        <v>1.3</v>
      </c>
      <c r="P81" s="41">
        <f t="shared" si="17"/>
        <v>0.21999999999999997</v>
      </c>
      <c r="Q81" s="43">
        <v>1.05</v>
      </c>
      <c r="R81" s="41">
        <f t="shared" si="25"/>
        <v>0.32000000000000006</v>
      </c>
      <c r="S81" s="51">
        <v>22</v>
      </c>
      <c r="T81" s="46">
        <f t="shared" si="26"/>
        <v>20</v>
      </c>
      <c r="U81" s="62">
        <v>1.88</v>
      </c>
      <c r="V81" s="70">
        <f t="shared" si="27"/>
        <v>2.3200000000000003</v>
      </c>
    </row>
    <row r="82" spans="1:22" ht="12.75">
      <c r="A82" s="47">
        <f t="shared" si="16"/>
        <v>37377</v>
      </c>
      <c r="B82" s="48">
        <f t="shared" si="22"/>
        <v>37383</v>
      </c>
      <c r="C82" s="43">
        <v>3.2</v>
      </c>
      <c r="D82" s="41">
        <f t="shared" si="23"/>
        <v>2.1099999999999994</v>
      </c>
      <c r="E82" s="43">
        <v>2.28</v>
      </c>
      <c r="F82" s="41">
        <f t="shared" si="24"/>
        <v>1.1400000000000001</v>
      </c>
      <c r="G82" s="43">
        <v>2.11</v>
      </c>
      <c r="H82" s="41">
        <f t="shared" si="18"/>
        <v>0.38000000000000034</v>
      </c>
      <c r="I82" s="43">
        <v>1.94</v>
      </c>
      <c r="J82" s="41">
        <f t="shared" si="19"/>
        <v>0.33999999999999986</v>
      </c>
      <c r="K82" s="43">
        <v>1.92</v>
      </c>
      <c r="L82" s="41">
        <f t="shared" si="20"/>
        <v>0.3200000000000003</v>
      </c>
      <c r="M82" s="43">
        <v>1.83</v>
      </c>
      <c r="N82" s="41">
        <f t="shared" si="21"/>
        <v>0.2799999999999998</v>
      </c>
      <c r="O82" s="43">
        <v>1.3</v>
      </c>
      <c r="P82" s="41">
        <f t="shared" si="17"/>
        <v>0.21999999999999997</v>
      </c>
      <c r="Q82" s="43">
        <v>1.05</v>
      </c>
      <c r="R82" s="41">
        <f t="shared" si="25"/>
        <v>0.32000000000000006</v>
      </c>
      <c r="S82" s="51">
        <v>20</v>
      </c>
      <c r="T82" s="46">
        <f t="shared" si="26"/>
        <v>22</v>
      </c>
      <c r="U82" s="62">
        <v>1.88</v>
      </c>
      <c r="V82" s="70">
        <f t="shared" si="27"/>
        <v>2.3200000000000003</v>
      </c>
    </row>
    <row r="83" spans="1:22" ht="12.75">
      <c r="A83" s="47">
        <f t="shared" si="16"/>
        <v>37370</v>
      </c>
      <c r="B83" s="48">
        <f t="shared" si="22"/>
        <v>37376</v>
      </c>
      <c r="C83" s="43">
        <v>3.2</v>
      </c>
      <c r="D83" s="41">
        <f t="shared" si="23"/>
        <v>2.1099999999999994</v>
      </c>
      <c r="E83" s="43">
        <v>2.28</v>
      </c>
      <c r="F83" s="41">
        <f t="shared" si="24"/>
        <v>1.1400000000000001</v>
      </c>
      <c r="G83" s="43">
        <v>2.01</v>
      </c>
      <c r="H83" s="41">
        <f t="shared" si="18"/>
        <v>0.4800000000000004</v>
      </c>
      <c r="I83" s="43">
        <v>2.01</v>
      </c>
      <c r="J83" s="41">
        <f t="shared" si="19"/>
        <v>0.27</v>
      </c>
      <c r="K83" s="43">
        <v>1.99</v>
      </c>
      <c r="L83" s="41">
        <f t="shared" si="20"/>
        <v>0.2500000000000002</v>
      </c>
      <c r="M83" s="43">
        <v>1.87</v>
      </c>
      <c r="N83" s="41">
        <f t="shared" si="21"/>
        <v>0.23999999999999977</v>
      </c>
      <c r="O83" s="43">
        <v>1.32</v>
      </c>
      <c r="P83" s="41">
        <f t="shared" si="17"/>
        <v>0.19999999999999996</v>
      </c>
      <c r="Q83" s="43">
        <v>1.05</v>
      </c>
      <c r="R83" s="41">
        <f t="shared" si="25"/>
        <v>0.32000000000000006</v>
      </c>
      <c r="S83" s="51">
        <v>20</v>
      </c>
      <c r="T83" s="46">
        <f t="shared" si="26"/>
        <v>22</v>
      </c>
      <c r="U83" s="62">
        <v>1.88</v>
      </c>
      <c r="V83" s="70">
        <f t="shared" si="27"/>
        <v>2.3200000000000003</v>
      </c>
    </row>
    <row r="84" spans="1:22" ht="12.75">
      <c r="A84" s="47">
        <f t="shared" si="16"/>
        <v>37363</v>
      </c>
      <c r="B84" s="48">
        <f t="shared" si="22"/>
        <v>37369</v>
      </c>
      <c r="C84" s="43">
        <v>3</v>
      </c>
      <c r="D84" s="41">
        <f t="shared" si="23"/>
        <v>2.3099999999999996</v>
      </c>
      <c r="E84" s="43">
        <v>2.19</v>
      </c>
      <c r="F84" s="41">
        <f t="shared" si="24"/>
        <v>1.23</v>
      </c>
      <c r="G84" s="43">
        <v>1.91</v>
      </c>
      <c r="H84" s="41">
        <f t="shared" si="18"/>
        <v>0.5800000000000003</v>
      </c>
      <c r="I84" s="43">
        <v>1.9</v>
      </c>
      <c r="J84" s="41">
        <f t="shared" si="19"/>
        <v>0.3799999999999999</v>
      </c>
      <c r="K84" s="43">
        <v>1.88</v>
      </c>
      <c r="L84" s="41">
        <f t="shared" si="20"/>
        <v>0.3600000000000003</v>
      </c>
      <c r="M84" s="43">
        <v>1.8</v>
      </c>
      <c r="N84" s="41">
        <f t="shared" si="21"/>
        <v>0.30999999999999983</v>
      </c>
      <c r="O84" s="43">
        <v>1.26</v>
      </c>
      <c r="P84" s="41">
        <f t="shared" si="17"/>
        <v>0.26</v>
      </c>
      <c r="Q84" s="43">
        <v>0.99</v>
      </c>
      <c r="R84" s="41">
        <f t="shared" si="25"/>
        <v>0.3800000000000001</v>
      </c>
      <c r="S84" s="51">
        <v>20</v>
      </c>
      <c r="T84" s="46">
        <f t="shared" si="26"/>
        <v>22</v>
      </c>
      <c r="U84" s="62">
        <v>2.03</v>
      </c>
      <c r="V84" s="70">
        <f t="shared" si="27"/>
        <v>2.1700000000000004</v>
      </c>
    </row>
    <row r="85" spans="1:22" ht="12.75">
      <c r="A85" s="47">
        <f t="shared" si="16"/>
        <v>37356</v>
      </c>
      <c r="B85" s="48">
        <f t="shared" si="22"/>
        <v>37362</v>
      </c>
      <c r="C85" s="43">
        <v>3</v>
      </c>
      <c r="D85" s="41">
        <f t="shared" si="23"/>
        <v>2.3099999999999996</v>
      </c>
      <c r="E85" s="43">
        <v>2.23</v>
      </c>
      <c r="F85" s="41">
        <f t="shared" si="24"/>
        <v>1.19</v>
      </c>
      <c r="G85" s="43">
        <v>1.93</v>
      </c>
      <c r="H85" s="41">
        <f t="shared" si="18"/>
        <v>0.5600000000000003</v>
      </c>
      <c r="I85" s="43">
        <v>1.93</v>
      </c>
      <c r="J85" s="41">
        <f t="shared" si="19"/>
        <v>0.34999999999999987</v>
      </c>
      <c r="K85" s="43">
        <v>1.92</v>
      </c>
      <c r="L85" s="41">
        <f t="shared" si="20"/>
        <v>0.3200000000000003</v>
      </c>
      <c r="M85" s="43">
        <v>1.86</v>
      </c>
      <c r="N85" s="41">
        <f t="shared" si="21"/>
        <v>0.24999999999999978</v>
      </c>
      <c r="O85" s="43">
        <v>1.3</v>
      </c>
      <c r="P85" s="41">
        <f t="shared" si="17"/>
        <v>0.21999999999999997</v>
      </c>
      <c r="Q85" s="43">
        <v>1.03</v>
      </c>
      <c r="R85" s="41">
        <f t="shared" si="25"/>
        <v>0.3400000000000001</v>
      </c>
      <c r="S85" s="51">
        <v>20</v>
      </c>
      <c r="T85" s="46">
        <f t="shared" si="26"/>
        <v>22</v>
      </c>
      <c r="U85" s="62">
        <v>2.03</v>
      </c>
      <c r="V85" s="70">
        <f t="shared" si="27"/>
        <v>2.1700000000000004</v>
      </c>
    </row>
    <row r="86" spans="1:22" ht="12.75">
      <c r="A86" s="47">
        <f t="shared" si="16"/>
        <v>37349</v>
      </c>
      <c r="B86" s="48">
        <f t="shared" si="22"/>
        <v>37355</v>
      </c>
      <c r="C86" s="43">
        <v>3</v>
      </c>
      <c r="D86" s="41">
        <f t="shared" si="23"/>
        <v>2.3099999999999996</v>
      </c>
      <c r="E86" s="43">
        <v>2.23</v>
      </c>
      <c r="F86" s="41">
        <f t="shared" si="24"/>
        <v>1.19</v>
      </c>
      <c r="G86" s="43">
        <v>1.93</v>
      </c>
      <c r="H86" s="41">
        <f t="shared" si="18"/>
        <v>0.5600000000000003</v>
      </c>
      <c r="I86" s="43">
        <v>1.93</v>
      </c>
      <c r="J86" s="41">
        <f t="shared" si="19"/>
        <v>0.34999999999999987</v>
      </c>
      <c r="K86" s="43">
        <v>1.92</v>
      </c>
      <c r="L86" s="41">
        <f t="shared" si="20"/>
        <v>0.3200000000000003</v>
      </c>
      <c r="M86" s="43">
        <v>1.86</v>
      </c>
      <c r="N86" s="41">
        <f t="shared" si="21"/>
        <v>0.24999999999999978</v>
      </c>
      <c r="O86" s="43">
        <v>1.3</v>
      </c>
      <c r="P86" s="41">
        <f t="shared" si="17"/>
        <v>0.21999999999999997</v>
      </c>
      <c r="Q86" s="43">
        <v>1.03</v>
      </c>
      <c r="R86" s="41">
        <f t="shared" si="25"/>
        <v>0.3400000000000001</v>
      </c>
      <c r="S86" s="51">
        <v>20</v>
      </c>
      <c r="T86" s="46">
        <f t="shared" si="26"/>
        <v>22</v>
      </c>
      <c r="U86" s="62">
        <v>2.16</v>
      </c>
      <c r="V86" s="70">
        <f t="shared" si="27"/>
        <v>2.04</v>
      </c>
    </row>
    <row r="87" spans="1:22" ht="12.75">
      <c r="A87" s="47">
        <f t="shared" si="16"/>
        <v>37342</v>
      </c>
      <c r="B87" s="48">
        <f t="shared" si="22"/>
        <v>37348</v>
      </c>
      <c r="C87" s="43">
        <v>3</v>
      </c>
      <c r="D87" s="41">
        <f t="shared" si="23"/>
        <v>2.3099999999999996</v>
      </c>
      <c r="E87" s="43">
        <v>2.23</v>
      </c>
      <c r="F87" s="41">
        <f t="shared" si="24"/>
        <v>1.19</v>
      </c>
      <c r="G87" s="43">
        <v>1.93</v>
      </c>
      <c r="H87" s="41">
        <f t="shared" si="18"/>
        <v>0.5600000000000003</v>
      </c>
      <c r="I87" s="43">
        <v>1.93</v>
      </c>
      <c r="J87" s="41">
        <f t="shared" si="19"/>
        <v>0.34999999999999987</v>
      </c>
      <c r="K87" s="43">
        <v>1.92</v>
      </c>
      <c r="L87" s="41">
        <f t="shared" si="20"/>
        <v>0.3200000000000003</v>
      </c>
      <c r="M87" s="43">
        <v>1.86</v>
      </c>
      <c r="N87" s="41">
        <f t="shared" si="21"/>
        <v>0.24999999999999978</v>
      </c>
      <c r="O87" s="43">
        <v>1.3</v>
      </c>
      <c r="P87" s="41">
        <f t="shared" si="17"/>
        <v>0.21999999999999997</v>
      </c>
      <c r="Q87" s="43">
        <v>1.03</v>
      </c>
      <c r="R87" s="41">
        <f t="shared" si="25"/>
        <v>0.3400000000000001</v>
      </c>
      <c r="S87" s="51">
        <v>20</v>
      </c>
      <c r="T87" s="46">
        <f t="shared" si="26"/>
        <v>22</v>
      </c>
      <c r="U87" s="62">
        <v>2.16</v>
      </c>
      <c r="V87" s="70">
        <f t="shared" si="27"/>
        <v>2.04</v>
      </c>
    </row>
    <row r="88" spans="1:22" ht="12.75">
      <c r="A88" s="47">
        <f t="shared" si="16"/>
        <v>37335</v>
      </c>
      <c r="B88" s="48">
        <f t="shared" si="22"/>
        <v>37341</v>
      </c>
      <c r="C88" s="43">
        <v>2.92</v>
      </c>
      <c r="D88" s="41">
        <f t="shared" si="23"/>
        <v>2.3899999999999997</v>
      </c>
      <c r="E88" s="43">
        <v>2.2</v>
      </c>
      <c r="F88" s="41">
        <f t="shared" si="24"/>
        <v>1.2199999999999998</v>
      </c>
      <c r="G88" s="43">
        <v>1.94</v>
      </c>
      <c r="H88" s="41">
        <f t="shared" si="18"/>
        <v>0.5500000000000003</v>
      </c>
      <c r="I88" s="43">
        <v>1.93</v>
      </c>
      <c r="J88" s="41">
        <f t="shared" si="19"/>
        <v>0.34999999999999987</v>
      </c>
      <c r="K88" s="43">
        <v>1.94</v>
      </c>
      <c r="L88" s="41">
        <f t="shared" si="20"/>
        <v>0.30000000000000027</v>
      </c>
      <c r="M88" s="43">
        <v>1.85</v>
      </c>
      <c r="N88" s="41">
        <f t="shared" si="21"/>
        <v>0.2599999999999998</v>
      </c>
      <c r="O88" s="43">
        <v>1.27</v>
      </c>
      <c r="P88" s="41">
        <f t="shared" si="17"/>
        <v>0.25</v>
      </c>
      <c r="Q88" s="43">
        <v>1.01</v>
      </c>
      <c r="R88" s="41">
        <f t="shared" si="25"/>
        <v>0.3600000000000001</v>
      </c>
      <c r="S88" s="51">
        <v>20</v>
      </c>
      <c r="T88" s="46">
        <f t="shared" si="26"/>
        <v>22</v>
      </c>
      <c r="U88" s="62">
        <v>2.16</v>
      </c>
      <c r="V88" s="70">
        <f t="shared" si="27"/>
        <v>2.04</v>
      </c>
    </row>
    <row r="89" spans="1:22" ht="12.75">
      <c r="A89" s="47">
        <f t="shared" si="16"/>
        <v>37328</v>
      </c>
      <c r="B89" s="48">
        <f t="shared" si="22"/>
        <v>37334</v>
      </c>
      <c r="C89" s="43">
        <v>2.98</v>
      </c>
      <c r="D89" s="41">
        <f t="shared" si="23"/>
        <v>2.3299999999999996</v>
      </c>
      <c r="E89" s="43">
        <v>2.22</v>
      </c>
      <c r="F89" s="41">
        <f t="shared" si="24"/>
        <v>1.1999999999999997</v>
      </c>
      <c r="G89" s="43">
        <v>1.99</v>
      </c>
      <c r="H89" s="41">
        <f t="shared" si="18"/>
        <v>0.5000000000000002</v>
      </c>
      <c r="I89" s="43">
        <v>1.98</v>
      </c>
      <c r="J89" s="41">
        <f t="shared" si="19"/>
        <v>0.2999999999999998</v>
      </c>
      <c r="K89" s="43">
        <v>1.98</v>
      </c>
      <c r="L89" s="41">
        <f t="shared" si="20"/>
        <v>0.26000000000000023</v>
      </c>
      <c r="M89" s="43">
        <v>1.87</v>
      </c>
      <c r="N89" s="41">
        <f t="shared" si="21"/>
        <v>0.23999999999999977</v>
      </c>
      <c r="O89" s="43">
        <v>1.25</v>
      </c>
      <c r="P89" s="41">
        <f t="shared" si="17"/>
        <v>0.27</v>
      </c>
      <c r="Q89" s="43">
        <v>0.97</v>
      </c>
      <c r="R89" s="41">
        <f t="shared" si="25"/>
        <v>0.40000000000000013</v>
      </c>
      <c r="S89" s="51">
        <v>18</v>
      </c>
      <c r="T89" s="46">
        <f t="shared" si="26"/>
        <v>24</v>
      </c>
      <c r="U89" s="62">
        <v>2.13</v>
      </c>
      <c r="V89" s="70">
        <f t="shared" si="27"/>
        <v>2.0700000000000003</v>
      </c>
    </row>
    <row r="90" spans="1:22" ht="12.75">
      <c r="A90" s="47">
        <f t="shared" si="16"/>
        <v>37321</v>
      </c>
      <c r="B90" s="48">
        <f t="shared" si="22"/>
        <v>37327</v>
      </c>
      <c r="C90" s="43">
        <v>3.08</v>
      </c>
      <c r="D90" s="41">
        <f t="shared" si="23"/>
        <v>2.2299999999999995</v>
      </c>
      <c r="E90" s="43">
        <v>2.15</v>
      </c>
      <c r="F90" s="41">
        <f t="shared" si="24"/>
        <v>1.27</v>
      </c>
      <c r="G90" s="43">
        <v>1.9</v>
      </c>
      <c r="H90" s="41">
        <f t="shared" si="18"/>
        <v>0.5900000000000003</v>
      </c>
      <c r="I90" s="43">
        <v>1.9</v>
      </c>
      <c r="J90" s="41">
        <f t="shared" si="19"/>
        <v>0.3799999999999999</v>
      </c>
      <c r="K90" s="43">
        <v>1.9</v>
      </c>
      <c r="L90" s="41">
        <f t="shared" si="20"/>
        <v>0.3400000000000003</v>
      </c>
      <c r="M90" s="43">
        <v>1.81</v>
      </c>
      <c r="N90" s="41">
        <f t="shared" si="21"/>
        <v>0.2999999999999998</v>
      </c>
      <c r="O90" s="43">
        <v>1.18</v>
      </c>
      <c r="P90" s="41">
        <f t="shared" si="17"/>
        <v>0.3400000000000001</v>
      </c>
      <c r="Q90" s="43">
        <v>0.93</v>
      </c>
      <c r="R90" s="41">
        <f t="shared" si="25"/>
        <v>0.44000000000000006</v>
      </c>
      <c r="S90" s="51">
        <v>18</v>
      </c>
      <c r="T90" s="46">
        <f t="shared" si="26"/>
        <v>24</v>
      </c>
      <c r="U90" s="62">
        <v>2.13</v>
      </c>
      <c r="V90" s="70">
        <f t="shared" si="27"/>
        <v>2.0700000000000003</v>
      </c>
    </row>
    <row r="91" spans="1:22" ht="12.75">
      <c r="A91" s="47">
        <f t="shared" si="16"/>
        <v>37314</v>
      </c>
      <c r="B91" s="48">
        <f t="shared" si="22"/>
        <v>37320</v>
      </c>
      <c r="C91" s="43">
        <v>3.14</v>
      </c>
      <c r="D91" s="41">
        <f t="shared" si="23"/>
        <v>2.1699999999999995</v>
      </c>
      <c r="E91" s="43">
        <v>2.24</v>
      </c>
      <c r="F91" s="41">
        <f t="shared" si="24"/>
        <v>1.1799999999999997</v>
      </c>
      <c r="G91" s="43">
        <v>1.92</v>
      </c>
      <c r="H91" s="41">
        <f t="shared" si="18"/>
        <v>0.5700000000000003</v>
      </c>
      <c r="I91" s="43">
        <v>1.91</v>
      </c>
      <c r="J91" s="41">
        <f t="shared" si="19"/>
        <v>0.3699999999999999</v>
      </c>
      <c r="K91" s="43">
        <v>1.9</v>
      </c>
      <c r="L91" s="41">
        <f t="shared" si="20"/>
        <v>0.3400000000000003</v>
      </c>
      <c r="M91" s="43">
        <v>1.8</v>
      </c>
      <c r="N91" s="41">
        <f t="shared" si="21"/>
        <v>0.30999999999999983</v>
      </c>
      <c r="O91" s="43">
        <v>1.2</v>
      </c>
      <c r="P91" s="41">
        <f t="shared" si="17"/>
        <v>0.32000000000000006</v>
      </c>
      <c r="Q91" s="43">
        <v>0.92</v>
      </c>
      <c r="R91" s="41">
        <f t="shared" si="25"/>
        <v>0.45000000000000007</v>
      </c>
      <c r="S91" s="51">
        <v>18</v>
      </c>
      <c r="T91" s="46">
        <f t="shared" si="26"/>
        <v>24</v>
      </c>
      <c r="U91" s="62">
        <v>2.01</v>
      </c>
      <c r="V91" s="70">
        <f t="shared" si="27"/>
        <v>2.1900000000000004</v>
      </c>
    </row>
    <row r="92" spans="1:22" ht="12.75">
      <c r="A92" s="47">
        <f t="shared" si="16"/>
        <v>37307</v>
      </c>
      <c r="B92" s="48">
        <f t="shared" si="22"/>
        <v>37313</v>
      </c>
      <c r="C92" s="43">
        <v>3.07</v>
      </c>
      <c r="D92" s="41">
        <f t="shared" si="23"/>
        <v>2.2399999999999998</v>
      </c>
      <c r="E92" s="43">
        <v>2.28</v>
      </c>
      <c r="F92" s="41">
        <f t="shared" si="24"/>
        <v>1.1400000000000001</v>
      </c>
      <c r="G92" s="43">
        <v>1.96</v>
      </c>
      <c r="H92" s="41">
        <f t="shared" si="18"/>
        <v>0.5300000000000002</v>
      </c>
      <c r="I92" s="43">
        <v>1.94</v>
      </c>
      <c r="J92" s="41">
        <f t="shared" si="19"/>
        <v>0.33999999999999986</v>
      </c>
      <c r="K92" s="43">
        <v>1.92</v>
      </c>
      <c r="L92" s="41">
        <f t="shared" si="20"/>
        <v>0.3200000000000003</v>
      </c>
      <c r="M92" s="43">
        <v>1.81</v>
      </c>
      <c r="N92" s="41">
        <f t="shared" si="21"/>
        <v>0.2999999999999998</v>
      </c>
      <c r="O92" s="43">
        <v>1.24</v>
      </c>
      <c r="P92" s="41">
        <f t="shared" si="17"/>
        <v>0.28</v>
      </c>
      <c r="Q92" s="43">
        <v>1</v>
      </c>
      <c r="R92" s="41">
        <f t="shared" si="25"/>
        <v>0.3700000000000001</v>
      </c>
      <c r="S92" s="51">
        <v>18</v>
      </c>
      <c r="T92" s="46">
        <f t="shared" si="26"/>
        <v>24</v>
      </c>
      <c r="U92" s="62">
        <v>2.01</v>
      </c>
      <c r="V92" s="70">
        <f t="shared" si="27"/>
        <v>2.1900000000000004</v>
      </c>
    </row>
    <row r="93" spans="1:22" ht="12.75">
      <c r="A93" s="47">
        <f t="shared" si="16"/>
        <v>37300</v>
      </c>
      <c r="B93" s="48">
        <f t="shared" si="22"/>
        <v>37306</v>
      </c>
      <c r="C93" s="43">
        <v>3</v>
      </c>
      <c r="D93" s="41">
        <f t="shared" si="23"/>
        <v>2.3099999999999996</v>
      </c>
      <c r="E93" s="43">
        <v>2.27</v>
      </c>
      <c r="F93" s="41">
        <f t="shared" si="24"/>
        <v>1.15</v>
      </c>
      <c r="G93" s="43">
        <v>1.89</v>
      </c>
      <c r="H93" s="41">
        <f t="shared" si="18"/>
        <v>0.6000000000000003</v>
      </c>
      <c r="I93" s="43">
        <v>1.88</v>
      </c>
      <c r="J93" s="41">
        <f t="shared" si="19"/>
        <v>0.3999999999999999</v>
      </c>
      <c r="K93" s="43">
        <v>1.87</v>
      </c>
      <c r="L93" s="41">
        <f t="shared" si="20"/>
        <v>0.3700000000000001</v>
      </c>
      <c r="M93" s="43">
        <v>1.73</v>
      </c>
      <c r="N93" s="41">
        <f t="shared" si="21"/>
        <v>0.3799999999999999</v>
      </c>
      <c r="O93" s="43">
        <v>1.17</v>
      </c>
      <c r="P93" s="41">
        <f t="shared" si="17"/>
        <v>0.3500000000000001</v>
      </c>
      <c r="Q93" s="43">
        <v>0.96</v>
      </c>
      <c r="R93" s="41">
        <f t="shared" si="25"/>
        <v>0.41000000000000014</v>
      </c>
      <c r="S93" s="51">
        <v>18</v>
      </c>
      <c r="T93" s="46">
        <f t="shared" si="26"/>
        <v>24</v>
      </c>
      <c r="U93" s="62">
        <v>2.01</v>
      </c>
      <c r="V93" s="70">
        <f t="shared" si="27"/>
        <v>2.1900000000000004</v>
      </c>
    </row>
    <row r="94" spans="1:22" ht="12.75">
      <c r="A94" s="47">
        <f t="shared" si="16"/>
        <v>37293</v>
      </c>
      <c r="B94" s="48">
        <f t="shared" si="22"/>
        <v>37299</v>
      </c>
      <c r="C94" s="43">
        <v>3.05</v>
      </c>
      <c r="D94" s="41">
        <f t="shared" si="23"/>
        <v>2.26</v>
      </c>
      <c r="E94" s="43">
        <v>2.26</v>
      </c>
      <c r="F94" s="41">
        <f t="shared" si="24"/>
        <v>1.1600000000000001</v>
      </c>
      <c r="G94" s="43">
        <v>1.82</v>
      </c>
      <c r="H94" s="41">
        <f t="shared" si="18"/>
        <v>0.6700000000000002</v>
      </c>
      <c r="I94" s="43">
        <v>1.83</v>
      </c>
      <c r="J94" s="41">
        <f t="shared" si="19"/>
        <v>0.44999999999999973</v>
      </c>
      <c r="K94" s="43">
        <v>1.82</v>
      </c>
      <c r="L94" s="41">
        <f t="shared" si="20"/>
        <v>0.42000000000000015</v>
      </c>
      <c r="M94" s="43">
        <v>1.66</v>
      </c>
      <c r="N94" s="41">
        <f t="shared" si="21"/>
        <v>0.44999999999999996</v>
      </c>
      <c r="O94" s="43">
        <v>1.06</v>
      </c>
      <c r="P94" s="41">
        <f t="shared" si="17"/>
        <v>0.45999999999999996</v>
      </c>
      <c r="Q94" s="43">
        <v>0.9</v>
      </c>
      <c r="R94" s="41">
        <f t="shared" si="25"/>
        <v>0.4700000000000001</v>
      </c>
      <c r="S94" s="51">
        <v>18</v>
      </c>
      <c r="T94" s="46">
        <f t="shared" si="26"/>
        <v>24</v>
      </c>
      <c r="U94" s="62">
        <v>1.85</v>
      </c>
      <c r="V94" s="70">
        <f t="shared" si="27"/>
        <v>2.35</v>
      </c>
    </row>
    <row r="95" spans="1:22" ht="12.75">
      <c r="A95" s="47">
        <f t="shared" si="16"/>
        <v>37286</v>
      </c>
      <c r="B95" s="48">
        <f t="shared" si="22"/>
        <v>37292</v>
      </c>
      <c r="C95" s="43">
        <v>3.05</v>
      </c>
      <c r="D95" s="41">
        <f t="shared" si="23"/>
        <v>2.26</v>
      </c>
      <c r="E95" s="43">
        <v>2.24</v>
      </c>
      <c r="F95" s="41">
        <f t="shared" si="24"/>
        <v>1.1799999999999997</v>
      </c>
      <c r="G95" s="43">
        <v>1.78</v>
      </c>
      <c r="H95" s="41">
        <f t="shared" si="18"/>
        <v>0.7100000000000002</v>
      </c>
      <c r="I95" s="43">
        <v>1.76</v>
      </c>
      <c r="J95" s="41">
        <f t="shared" si="19"/>
        <v>0.5199999999999998</v>
      </c>
      <c r="K95" s="43">
        <v>1.72</v>
      </c>
      <c r="L95" s="41">
        <f t="shared" si="20"/>
        <v>0.5200000000000002</v>
      </c>
      <c r="M95" s="43">
        <v>1.57</v>
      </c>
      <c r="N95" s="41">
        <f t="shared" si="21"/>
        <v>0.5399999999999998</v>
      </c>
      <c r="O95" s="43">
        <v>1.01</v>
      </c>
      <c r="P95" s="41">
        <f t="shared" si="17"/>
        <v>0.51</v>
      </c>
      <c r="Q95" s="43">
        <v>0.86</v>
      </c>
      <c r="R95" s="41">
        <f t="shared" si="25"/>
        <v>0.5100000000000001</v>
      </c>
      <c r="S95" s="51">
        <v>18</v>
      </c>
      <c r="T95" s="46">
        <f t="shared" si="26"/>
        <v>24</v>
      </c>
      <c r="U95" s="62">
        <v>1.85</v>
      </c>
      <c r="V95" s="70">
        <f t="shared" si="27"/>
        <v>2.35</v>
      </c>
    </row>
    <row r="96" spans="1:22" ht="12.75">
      <c r="A96" s="47">
        <f t="shared" si="16"/>
        <v>37279</v>
      </c>
      <c r="B96" s="48">
        <f t="shared" si="22"/>
        <v>37285</v>
      </c>
      <c r="C96" s="43">
        <v>3.12</v>
      </c>
      <c r="D96" s="41">
        <f t="shared" si="23"/>
        <v>2.1899999999999995</v>
      </c>
      <c r="E96" s="43">
        <v>2.25</v>
      </c>
      <c r="F96" s="41">
        <f t="shared" si="24"/>
        <v>1.17</v>
      </c>
      <c r="G96" s="43">
        <v>1.76</v>
      </c>
      <c r="H96" s="41">
        <f t="shared" si="18"/>
        <v>0.7300000000000002</v>
      </c>
      <c r="I96" s="43">
        <v>1.72</v>
      </c>
      <c r="J96" s="41">
        <f t="shared" si="19"/>
        <v>0.5599999999999998</v>
      </c>
      <c r="K96" s="43">
        <v>1.68</v>
      </c>
      <c r="L96" s="41">
        <f t="shared" si="20"/>
        <v>0.5600000000000003</v>
      </c>
      <c r="M96" s="43">
        <v>1.54</v>
      </c>
      <c r="N96" s="41">
        <f t="shared" si="21"/>
        <v>0.5699999999999998</v>
      </c>
      <c r="O96" s="43">
        <v>0.99</v>
      </c>
      <c r="P96" s="41">
        <f t="shared" si="17"/>
        <v>0.53</v>
      </c>
      <c r="Q96" s="43">
        <v>0.88</v>
      </c>
      <c r="R96" s="41">
        <f t="shared" si="25"/>
        <v>0.4900000000000001</v>
      </c>
      <c r="S96" s="51">
        <v>18</v>
      </c>
      <c r="T96" s="46">
        <f t="shared" si="26"/>
        <v>24</v>
      </c>
      <c r="U96" s="62">
        <v>1.85</v>
      </c>
      <c r="V96" s="70">
        <f t="shared" si="27"/>
        <v>2.35</v>
      </c>
    </row>
    <row r="97" spans="1:22" ht="12.75">
      <c r="A97" s="47">
        <f t="shared" si="16"/>
        <v>37272</v>
      </c>
      <c r="B97" s="48">
        <f t="shared" si="22"/>
        <v>37278</v>
      </c>
      <c r="C97" s="43">
        <v>2.95</v>
      </c>
      <c r="D97" s="41">
        <f t="shared" si="23"/>
        <v>2.3599999999999994</v>
      </c>
      <c r="E97" s="43">
        <v>2.16</v>
      </c>
      <c r="F97" s="41">
        <f t="shared" si="24"/>
        <v>1.2599999999999998</v>
      </c>
      <c r="G97" s="43">
        <v>1.65</v>
      </c>
      <c r="H97" s="41">
        <f t="shared" si="18"/>
        <v>0.8400000000000003</v>
      </c>
      <c r="I97" s="43">
        <v>1.6</v>
      </c>
      <c r="J97" s="41">
        <f t="shared" si="19"/>
        <v>0.6799999999999997</v>
      </c>
      <c r="K97" s="43">
        <v>1.56</v>
      </c>
      <c r="L97" s="41">
        <f t="shared" si="20"/>
        <v>0.6800000000000002</v>
      </c>
      <c r="M97" s="43">
        <v>1.45</v>
      </c>
      <c r="N97" s="41">
        <f t="shared" si="21"/>
        <v>0.6599999999999999</v>
      </c>
      <c r="O97" s="43">
        <v>0.94</v>
      </c>
      <c r="P97" s="41">
        <f t="shared" si="17"/>
        <v>0.5800000000000001</v>
      </c>
      <c r="Q97" s="43">
        <v>0.86</v>
      </c>
      <c r="R97" s="41">
        <f t="shared" si="25"/>
        <v>0.5100000000000001</v>
      </c>
      <c r="S97" s="51">
        <v>18</v>
      </c>
      <c r="T97" s="46">
        <f t="shared" si="26"/>
        <v>24</v>
      </c>
      <c r="U97" s="62">
        <v>1.85</v>
      </c>
      <c r="V97" s="70">
        <f t="shared" si="27"/>
        <v>2.35</v>
      </c>
    </row>
    <row r="98" spans="1:22" ht="12.75">
      <c r="A98" s="47">
        <f t="shared" si="16"/>
        <v>37265</v>
      </c>
      <c r="B98" s="48">
        <f t="shared" si="22"/>
        <v>37271</v>
      </c>
      <c r="C98" s="43">
        <v>2.63</v>
      </c>
      <c r="D98" s="41">
        <f t="shared" si="23"/>
        <v>2.6799999999999997</v>
      </c>
      <c r="E98" s="43">
        <v>1.84</v>
      </c>
      <c r="F98" s="41">
        <f t="shared" si="24"/>
        <v>1.5799999999999998</v>
      </c>
      <c r="G98" s="43">
        <v>1.48</v>
      </c>
      <c r="H98" s="41">
        <f t="shared" si="18"/>
        <v>1.0100000000000002</v>
      </c>
      <c r="I98" s="43">
        <v>1.42</v>
      </c>
      <c r="J98" s="41">
        <f t="shared" si="19"/>
        <v>0.8599999999999999</v>
      </c>
      <c r="K98" s="43">
        <v>1.4</v>
      </c>
      <c r="L98" s="41">
        <f t="shared" si="20"/>
        <v>0.8400000000000003</v>
      </c>
      <c r="M98" s="43">
        <v>1.28</v>
      </c>
      <c r="N98" s="41">
        <f t="shared" si="21"/>
        <v>0.8299999999999998</v>
      </c>
      <c r="O98" s="43">
        <v>0.87</v>
      </c>
      <c r="P98" s="41">
        <f t="shared" si="17"/>
        <v>0.65</v>
      </c>
      <c r="Q98" s="43">
        <v>0.79</v>
      </c>
      <c r="R98" s="41">
        <f t="shared" si="25"/>
        <v>0.5800000000000001</v>
      </c>
      <c r="S98" s="51">
        <v>18</v>
      </c>
      <c r="T98" s="46">
        <f t="shared" si="26"/>
        <v>24</v>
      </c>
      <c r="U98" s="62">
        <v>1.85</v>
      </c>
      <c r="V98" s="70">
        <f t="shared" si="27"/>
        <v>2.35</v>
      </c>
    </row>
    <row r="99" spans="1:22" ht="12.75">
      <c r="A99" s="47">
        <f>A98-8</f>
        <v>37257</v>
      </c>
      <c r="B99" s="48">
        <f t="shared" si="22"/>
        <v>37263</v>
      </c>
      <c r="C99" s="43">
        <v>2.63</v>
      </c>
      <c r="D99" s="41">
        <f t="shared" si="23"/>
        <v>2.6799999999999997</v>
      </c>
      <c r="E99" s="43">
        <v>1.84</v>
      </c>
      <c r="F99" s="41">
        <f t="shared" si="24"/>
        <v>1.5799999999999998</v>
      </c>
      <c r="G99" s="43">
        <v>1.48</v>
      </c>
      <c r="H99" s="41">
        <f t="shared" si="18"/>
        <v>1.0100000000000002</v>
      </c>
      <c r="I99" s="43">
        <v>1.42</v>
      </c>
      <c r="J99" s="41">
        <f t="shared" si="19"/>
        <v>0.8599999999999999</v>
      </c>
      <c r="K99" s="43">
        <v>1.4</v>
      </c>
      <c r="L99" s="41">
        <f t="shared" si="20"/>
        <v>0.8400000000000003</v>
      </c>
      <c r="M99" s="43">
        <v>1.28</v>
      </c>
      <c r="N99" s="41">
        <f t="shared" si="21"/>
        <v>0.8299999999999998</v>
      </c>
      <c r="O99" s="43">
        <v>0.87</v>
      </c>
      <c r="P99" s="41">
        <f t="shared" si="17"/>
        <v>0.65</v>
      </c>
      <c r="Q99" s="43">
        <v>0.79</v>
      </c>
      <c r="R99" s="41">
        <f t="shared" si="25"/>
        <v>0.5800000000000001</v>
      </c>
      <c r="S99" s="51">
        <v>18</v>
      </c>
      <c r="T99" s="46">
        <f t="shared" si="26"/>
        <v>24</v>
      </c>
      <c r="U99" s="62">
        <v>1.85</v>
      </c>
      <c r="V99" s="70">
        <f t="shared" si="27"/>
        <v>2.35</v>
      </c>
    </row>
  </sheetData>
  <mergeCells count="23"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A5:B5"/>
    <mergeCell ref="C5:D5"/>
    <mergeCell ref="E5:F5"/>
    <mergeCell ref="G5:H5"/>
    <mergeCell ref="Q5:R5"/>
    <mergeCell ref="S5:T5"/>
    <mergeCell ref="U5:V5"/>
    <mergeCell ref="S4:T4"/>
    <mergeCell ref="U4:V4"/>
  </mergeCells>
  <printOptions/>
  <pageMargins left="0.25" right="0" top="1" bottom="0.5" header="0.5" footer="0.25"/>
  <pageSetup horizontalDpi="600" verticalDpi="600" orientation="landscape" scale="90" r:id="rId1"/>
  <headerFooter alignWithMargins="0">
    <oddHeader>&amp;C&amp;"Arial,Bold"&amp;12WOOL LOAN, LOAN REPAYMENT, AND LDP RATES
Region 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V61"/>
  <sheetViews>
    <sheetView workbookViewId="0" topLeftCell="C29">
      <selection activeCell="F34" sqref="F34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2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3" customWidth="1"/>
    <col min="14" max="14" width="4.003906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4" customWidth="1"/>
    <col min="21" max="21" width="6.7109375" style="2" customWidth="1"/>
    <col min="22" max="22" width="5.00390625" style="5" customWidth="1"/>
  </cols>
  <sheetData>
    <row r="1" spans="1:22" ht="12.75">
      <c r="A1" s="83" t="s">
        <v>0</v>
      </c>
      <c r="B1" s="77"/>
      <c r="C1" s="6"/>
      <c r="D1" s="7"/>
      <c r="E1" s="6"/>
      <c r="F1" s="7"/>
      <c r="G1" s="6"/>
      <c r="H1" s="7"/>
      <c r="I1" s="8"/>
      <c r="J1" s="7"/>
      <c r="K1" s="6"/>
      <c r="L1" s="6"/>
      <c r="M1" s="9"/>
      <c r="N1" s="6"/>
      <c r="O1" s="6"/>
      <c r="P1" s="7"/>
      <c r="Q1" s="6"/>
      <c r="R1" s="7"/>
      <c r="S1" s="7"/>
      <c r="T1" s="10"/>
      <c r="U1" s="8"/>
      <c r="V1" s="11"/>
    </row>
    <row r="2" spans="1:22" ht="12.75">
      <c r="A2" s="12" t="s">
        <v>1</v>
      </c>
      <c r="B2" s="13" t="s">
        <v>2</v>
      </c>
      <c r="C2" s="14"/>
      <c r="D2" s="15"/>
      <c r="E2" s="14"/>
      <c r="F2" s="15"/>
      <c r="G2" s="14"/>
      <c r="H2" s="15"/>
      <c r="I2" s="16"/>
      <c r="J2" s="15"/>
      <c r="K2" s="14"/>
      <c r="L2" s="14"/>
      <c r="M2" s="17"/>
      <c r="N2" s="14"/>
      <c r="O2" s="14"/>
      <c r="P2" s="15"/>
      <c r="Q2" s="14"/>
      <c r="R2" s="15"/>
      <c r="S2" s="15"/>
      <c r="T2" s="18"/>
      <c r="U2" s="16"/>
      <c r="V2" s="19"/>
    </row>
    <row r="3" spans="1:22" ht="12.75">
      <c r="A3" s="20">
        <v>0.0006944444444444445</v>
      </c>
      <c r="B3" s="19" t="s">
        <v>3</v>
      </c>
      <c r="C3" s="84" t="s">
        <v>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91"/>
    </row>
    <row r="4" spans="1:22" ht="12.75">
      <c r="A4" s="21" t="s">
        <v>5</v>
      </c>
      <c r="B4" s="19" t="s">
        <v>6</v>
      </c>
      <c r="C4" s="87" t="s">
        <v>7</v>
      </c>
      <c r="D4" s="88"/>
      <c r="E4" s="78" t="s">
        <v>8</v>
      </c>
      <c r="F4" s="88"/>
      <c r="G4" s="78" t="s">
        <v>9</v>
      </c>
      <c r="H4" s="88"/>
      <c r="I4" s="78" t="s">
        <v>10</v>
      </c>
      <c r="J4" s="88"/>
      <c r="K4" s="78" t="s">
        <v>11</v>
      </c>
      <c r="L4" s="88"/>
      <c r="M4" s="78" t="s">
        <v>12</v>
      </c>
      <c r="N4" s="88"/>
      <c r="O4" s="78" t="s">
        <v>13</v>
      </c>
      <c r="P4" s="88"/>
      <c r="Q4" s="78" t="s">
        <v>14</v>
      </c>
      <c r="R4" s="88"/>
      <c r="S4" s="76" t="s">
        <v>15</v>
      </c>
      <c r="T4" s="77"/>
      <c r="U4" s="78" t="s">
        <v>16</v>
      </c>
      <c r="V4" s="88"/>
    </row>
    <row r="5" spans="1:22" ht="12.75">
      <c r="A5" s="89" t="s">
        <v>34</v>
      </c>
      <c r="B5" s="90"/>
      <c r="C5" s="71" t="s">
        <v>18</v>
      </c>
      <c r="D5" s="72"/>
      <c r="E5" s="71" t="s">
        <v>19</v>
      </c>
      <c r="F5" s="72"/>
      <c r="G5" s="71" t="s">
        <v>20</v>
      </c>
      <c r="H5" s="72"/>
      <c r="I5" s="71" t="s">
        <v>21</v>
      </c>
      <c r="J5" s="72"/>
      <c r="K5" s="81" t="s">
        <v>22</v>
      </c>
      <c r="L5" s="82"/>
      <c r="M5" s="81" t="s">
        <v>23</v>
      </c>
      <c r="N5" s="82"/>
      <c r="O5" s="71" t="s">
        <v>24</v>
      </c>
      <c r="P5" s="72"/>
      <c r="Q5" s="71" t="s">
        <v>25</v>
      </c>
      <c r="R5" s="72"/>
      <c r="S5" s="73" t="s">
        <v>26</v>
      </c>
      <c r="T5" s="74"/>
      <c r="U5" s="71" t="s">
        <v>27</v>
      </c>
      <c r="V5" s="72"/>
    </row>
    <row r="6" spans="1:22" ht="12.75">
      <c r="A6" s="22" t="s">
        <v>28</v>
      </c>
      <c r="B6" s="23"/>
      <c r="C6" s="24" t="s">
        <v>29</v>
      </c>
      <c r="D6" s="12" t="s">
        <v>30</v>
      </c>
      <c r="E6" s="24" t="s">
        <v>29</v>
      </c>
      <c r="F6" s="12" t="s">
        <v>30</v>
      </c>
      <c r="G6" s="24" t="s">
        <v>29</v>
      </c>
      <c r="H6" s="12" t="s">
        <v>30</v>
      </c>
      <c r="I6" s="24" t="s">
        <v>29</v>
      </c>
      <c r="J6" s="12" t="s">
        <v>30</v>
      </c>
      <c r="K6" s="25" t="s">
        <v>29</v>
      </c>
      <c r="L6" s="26" t="s">
        <v>30</v>
      </c>
      <c r="M6" s="27" t="s">
        <v>29</v>
      </c>
      <c r="N6" s="17" t="s">
        <v>30</v>
      </c>
      <c r="O6" s="24" t="s">
        <v>29</v>
      </c>
      <c r="P6" s="21" t="s">
        <v>30</v>
      </c>
      <c r="Q6" s="17" t="s">
        <v>29</v>
      </c>
      <c r="R6" s="12" t="s">
        <v>30</v>
      </c>
      <c r="S6" s="12" t="s">
        <v>31</v>
      </c>
      <c r="T6" s="28" t="s">
        <v>30</v>
      </c>
      <c r="U6" s="24" t="s">
        <v>31</v>
      </c>
      <c r="V6" s="21" t="s">
        <v>30</v>
      </c>
    </row>
    <row r="7" spans="1:22" ht="12.75">
      <c r="A7" s="29"/>
      <c r="B7" s="30"/>
      <c r="C7" s="31" t="s">
        <v>32</v>
      </c>
      <c r="D7" s="32" t="s">
        <v>32</v>
      </c>
      <c r="E7" s="31" t="s">
        <v>32</v>
      </c>
      <c r="F7" s="32" t="s">
        <v>32</v>
      </c>
      <c r="G7" s="31" t="s">
        <v>32</v>
      </c>
      <c r="H7" s="33" t="s">
        <v>32</v>
      </c>
      <c r="I7" s="34" t="s">
        <v>32</v>
      </c>
      <c r="J7" s="33" t="s">
        <v>32</v>
      </c>
      <c r="K7" s="35" t="s">
        <v>32</v>
      </c>
      <c r="L7" s="31" t="s">
        <v>32</v>
      </c>
      <c r="M7" s="36" t="s">
        <v>32</v>
      </c>
      <c r="N7" s="34" t="s">
        <v>32</v>
      </c>
      <c r="O7" s="31" t="s">
        <v>32</v>
      </c>
      <c r="P7" s="32" t="s">
        <v>32</v>
      </c>
      <c r="Q7" s="31" t="s">
        <v>32</v>
      </c>
      <c r="R7" s="32" t="s">
        <v>32</v>
      </c>
      <c r="S7" s="32" t="s">
        <v>33</v>
      </c>
      <c r="T7" s="37" t="s">
        <v>32</v>
      </c>
      <c r="U7" s="31" t="s">
        <v>33</v>
      </c>
      <c r="V7" s="33" t="s">
        <v>32</v>
      </c>
    </row>
    <row r="8" spans="1:22" ht="12.75">
      <c r="A8" s="29"/>
      <c r="B8" s="30"/>
      <c r="C8" s="34"/>
      <c r="D8" s="52"/>
      <c r="E8" s="34"/>
      <c r="F8" s="52"/>
      <c r="G8" s="34"/>
      <c r="H8" s="53"/>
      <c r="I8" s="34"/>
      <c r="J8" s="53"/>
      <c r="K8" s="35"/>
      <c r="L8" s="34"/>
      <c r="M8" s="54"/>
      <c r="N8" s="34"/>
      <c r="O8" s="34"/>
      <c r="P8" s="52"/>
      <c r="Q8" s="34"/>
      <c r="R8" s="52"/>
      <c r="S8" s="52"/>
      <c r="T8" s="55"/>
      <c r="U8" s="34"/>
      <c r="V8" s="53"/>
    </row>
    <row r="9" spans="1:22" ht="12.75">
      <c r="A9" s="47">
        <f aca="true" t="shared" si="0" ref="A9:A40">A10+7</f>
        <v>38259</v>
      </c>
      <c r="B9" s="48">
        <f aca="true" t="shared" si="1" ref="B9:B40">A9+6</f>
        <v>38265</v>
      </c>
      <c r="C9" s="43">
        <v>2.92</v>
      </c>
      <c r="D9" s="41">
        <f aca="true" t="shared" si="2" ref="D9:D40">SUM(-C9,5.31)</f>
        <v>2.3899999999999997</v>
      </c>
      <c r="E9" s="43">
        <v>2.66</v>
      </c>
      <c r="F9" s="41">
        <f aca="true" t="shared" si="3" ref="F9:F40">SUM(-E9,3.42)</f>
        <v>0.7599999999999998</v>
      </c>
      <c r="G9" s="43">
        <v>2.32</v>
      </c>
      <c r="H9" s="41">
        <f aca="true" t="shared" si="4" ref="H9:H37">SUM(-G9,2.49)</f>
        <v>0.17000000000000037</v>
      </c>
      <c r="I9" s="43">
        <v>2.07</v>
      </c>
      <c r="J9" s="41">
        <f aca="true" t="shared" si="5" ref="J9:J21">SUM(-I9,2.28)</f>
        <v>0.20999999999999996</v>
      </c>
      <c r="K9" s="43">
        <v>1.89</v>
      </c>
      <c r="L9" s="41">
        <f aca="true" t="shared" si="6" ref="L9:L37">SUM(-K9,2.24)</f>
        <v>0.3500000000000003</v>
      </c>
      <c r="M9" s="43">
        <v>1.71</v>
      </c>
      <c r="N9" s="41">
        <f aca="true" t="shared" si="7" ref="N9:N40">SUM(-M9,2.11)</f>
        <v>0.3999999999999999</v>
      </c>
      <c r="O9" s="43">
        <v>1.23</v>
      </c>
      <c r="P9" s="41">
        <f aca="true" t="shared" si="8" ref="P9:P40">SUM(-O9,1.52)</f>
        <v>0.29000000000000004</v>
      </c>
      <c r="Q9" s="43">
        <v>1.05</v>
      </c>
      <c r="R9" s="41">
        <f aca="true" t="shared" si="9" ref="R9:R40">SUM(-Q9,1.37)</f>
        <v>0.32000000000000006</v>
      </c>
      <c r="S9" s="49">
        <v>21</v>
      </c>
      <c r="T9" s="46">
        <f aca="true" t="shared" si="10" ref="T9:T40">SUM(-S9,42)</f>
        <v>21</v>
      </c>
      <c r="U9" s="43">
        <v>2.25</v>
      </c>
      <c r="V9" s="50">
        <f aca="true" t="shared" si="11" ref="V9:V40">SUM(-U9,4.2)</f>
        <v>1.9500000000000002</v>
      </c>
    </row>
    <row r="10" spans="1:22" ht="12.75">
      <c r="A10" s="47">
        <f t="shared" si="0"/>
        <v>38252</v>
      </c>
      <c r="B10" s="48">
        <f t="shared" si="1"/>
        <v>38258</v>
      </c>
      <c r="C10" s="43">
        <v>2.86</v>
      </c>
      <c r="D10" s="41">
        <f t="shared" si="2"/>
        <v>2.4499999999999997</v>
      </c>
      <c r="E10" s="43">
        <v>2.63</v>
      </c>
      <c r="F10" s="41">
        <f t="shared" si="3"/>
        <v>0.79</v>
      </c>
      <c r="G10" s="43">
        <v>2.33</v>
      </c>
      <c r="H10" s="41">
        <f t="shared" si="4"/>
        <v>0.16000000000000014</v>
      </c>
      <c r="I10" s="43">
        <v>2.09</v>
      </c>
      <c r="J10" s="41">
        <f t="shared" si="5"/>
        <v>0.18999999999999995</v>
      </c>
      <c r="K10" s="43">
        <v>1.9</v>
      </c>
      <c r="L10" s="41">
        <f t="shared" si="6"/>
        <v>0.3400000000000003</v>
      </c>
      <c r="M10" s="43">
        <v>1.71</v>
      </c>
      <c r="N10" s="41">
        <f t="shared" si="7"/>
        <v>0.3999999999999999</v>
      </c>
      <c r="O10" s="43">
        <v>1.23</v>
      </c>
      <c r="P10" s="41">
        <f t="shared" si="8"/>
        <v>0.29000000000000004</v>
      </c>
      <c r="Q10" s="43">
        <v>1.04</v>
      </c>
      <c r="R10" s="41">
        <f t="shared" si="9"/>
        <v>0.33000000000000007</v>
      </c>
      <c r="S10" s="49">
        <v>21</v>
      </c>
      <c r="T10" s="46">
        <f t="shared" si="10"/>
        <v>21</v>
      </c>
      <c r="U10" s="43">
        <v>2.31</v>
      </c>
      <c r="V10" s="50">
        <f t="shared" si="11"/>
        <v>1.8900000000000001</v>
      </c>
    </row>
    <row r="11" spans="1:22" ht="12.75">
      <c r="A11" s="47">
        <f t="shared" si="0"/>
        <v>38245</v>
      </c>
      <c r="B11" s="48">
        <f t="shared" si="1"/>
        <v>38251</v>
      </c>
      <c r="C11" s="43">
        <v>2.85</v>
      </c>
      <c r="D11" s="41">
        <f t="shared" si="2"/>
        <v>2.4599999999999995</v>
      </c>
      <c r="E11" s="43">
        <v>2.62</v>
      </c>
      <c r="F11" s="41">
        <f t="shared" si="3"/>
        <v>0.7999999999999998</v>
      </c>
      <c r="G11" s="43">
        <v>2.34</v>
      </c>
      <c r="H11" s="41">
        <f t="shared" si="4"/>
        <v>0.15000000000000036</v>
      </c>
      <c r="I11" s="43">
        <v>2.09</v>
      </c>
      <c r="J11" s="41">
        <f t="shared" si="5"/>
        <v>0.18999999999999995</v>
      </c>
      <c r="K11" s="43">
        <v>1.91</v>
      </c>
      <c r="L11" s="41">
        <f t="shared" si="6"/>
        <v>0.3300000000000003</v>
      </c>
      <c r="M11" s="43">
        <v>1.72</v>
      </c>
      <c r="N11" s="41">
        <f t="shared" si="7"/>
        <v>0.3899999999999999</v>
      </c>
      <c r="O11" s="43">
        <v>1.24</v>
      </c>
      <c r="P11" s="41">
        <f t="shared" si="8"/>
        <v>0.28</v>
      </c>
      <c r="Q11" s="43">
        <v>1.06</v>
      </c>
      <c r="R11" s="41">
        <f t="shared" si="9"/>
        <v>0.31000000000000005</v>
      </c>
      <c r="S11" s="49">
        <v>21</v>
      </c>
      <c r="T11" s="46">
        <f t="shared" si="10"/>
        <v>21</v>
      </c>
      <c r="U11" s="43">
        <v>2.31</v>
      </c>
      <c r="V11" s="50">
        <f t="shared" si="11"/>
        <v>1.8900000000000001</v>
      </c>
    </row>
    <row r="12" spans="1:22" ht="12.75">
      <c r="A12" s="47">
        <f t="shared" si="0"/>
        <v>38238</v>
      </c>
      <c r="B12" s="48">
        <f t="shared" si="1"/>
        <v>38244</v>
      </c>
      <c r="C12" s="43">
        <v>2.86</v>
      </c>
      <c r="D12" s="41">
        <f t="shared" si="2"/>
        <v>2.4499999999999997</v>
      </c>
      <c r="E12" s="43">
        <v>2.61</v>
      </c>
      <c r="F12" s="41">
        <f t="shared" si="3"/>
        <v>0.81</v>
      </c>
      <c r="G12" s="43">
        <v>2.36</v>
      </c>
      <c r="H12" s="41">
        <f t="shared" si="4"/>
        <v>0.13000000000000034</v>
      </c>
      <c r="I12" s="43">
        <v>2.1</v>
      </c>
      <c r="J12" s="41">
        <f t="shared" si="5"/>
        <v>0.17999999999999972</v>
      </c>
      <c r="K12" s="43">
        <v>1.92</v>
      </c>
      <c r="L12" s="41">
        <f t="shared" si="6"/>
        <v>0.3200000000000003</v>
      </c>
      <c r="M12" s="43">
        <v>1.72</v>
      </c>
      <c r="N12" s="41">
        <f t="shared" si="7"/>
        <v>0.3899999999999999</v>
      </c>
      <c r="O12" s="43">
        <v>1.24</v>
      </c>
      <c r="P12" s="41">
        <f t="shared" si="8"/>
        <v>0.28</v>
      </c>
      <c r="Q12" s="43">
        <v>1.05</v>
      </c>
      <c r="R12" s="41">
        <f t="shared" si="9"/>
        <v>0.32000000000000006</v>
      </c>
      <c r="S12" s="49">
        <v>21</v>
      </c>
      <c r="T12" s="46">
        <f t="shared" si="10"/>
        <v>21</v>
      </c>
      <c r="U12" s="43">
        <v>2.31</v>
      </c>
      <c r="V12" s="50">
        <f t="shared" si="11"/>
        <v>1.8900000000000001</v>
      </c>
    </row>
    <row r="13" spans="1:22" ht="12.75">
      <c r="A13" s="47">
        <f t="shared" si="0"/>
        <v>38231</v>
      </c>
      <c r="B13" s="48">
        <f t="shared" si="1"/>
        <v>38237</v>
      </c>
      <c r="C13" s="43">
        <v>2.89</v>
      </c>
      <c r="D13" s="41">
        <f t="shared" si="2"/>
        <v>2.4199999999999995</v>
      </c>
      <c r="E13" s="43">
        <v>2.64</v>
      </c>
      <c r="F13" s="41">
        <f t="shared" si="3"/>
        <v>0.7799999999999998</v>
      </c>
      <c r="G13" s="43">
        <v>2.36</v>
      </c>
      <c r="H13" s="41">
        <f t="shared" si="4"/>
        <v>0.13000000000000034</v>
      </c>
      <c r="I13" s="43">
        <v>2.11</v>
      </c>
      <c r="J13" s="41">
        <f t="shared" si="5"/>
        <v>0.16999999999999993</v>
      </c>
      <c r="K13" s="43">
        <v>1.96</v>
      </c>
      <c r="L13" s="41">
        <f t="shared" si="6"/>
        <v>0.28000000000000025</v>
      </c>
      <c r="M13" s="43">
        <v>1.75</v>
      </c>
      <c r="N13" s="41">
        <f t="shared" si="7"/>
        <v>0.3599999999999999</v>
      </c>
      <c r="O13" s="43">
        <v>1.24</v>
      </c>
      <c r="P13" s="41">
        <f t="shared" si="8"/>
        <v>0.28</v>
      </c>
      <c r="Q13" s="43">
        <v>1.04</v>
      </c>
      <c r="R13" s="41">
        <f t="shared" si="9"/>
        <v>0.33000000000000007</v>
      </c>
      <c r="S13" s="49">
        <v>21</v>
      </c>
      <c r="T13" s="46">
        <f t="shared" si="10"/>
        <v>21</v>
      </c>
      <c r="U13" s="43">
        <v>2.6</v>
      </c>
      <c r="V13" s="50">
        <f t="shared" si="11"/>
        <v>1.6</v>
      </c>
    </row>
    <row r="14" spans="1:22" ht="12.75">
      <c r="A14" s="47">
        <f t="shared" si="0"/>
        <v>38224</v>
      </c>
      <c r="B14" s="48">
        <f t="shared" si="1"/>
        <v>38230</v>
      </c>
      <c r="C14" s="43">
        <v>2.89</v>
      </c>
      <c r="D14" s="41">
        <f t="shared" si="2"/>
        <v>2.4199999999999995</v>
      </c>
      <c r="E14" s="43">
        <v>2.69</v>
      </c>
      <c r="F14" s="41">
        <f t="shared" si="3"/>
        <v>0.73</v>
      </c>
      <c r="G14" s="43">
        <v>2.38</v>
      </c>
      <c r="H14" s="41">
        <f t="shared" si="4"/>
        <v>0.11000000000000032</v>
      </c>
      <c r="I14" s="43">
        <v>2.14</v>
      </c>
      <c r="J14" s="41">
        <f t="shared" si="5"/>
        <v>0.13999999999999968</v>
      </c>
      <c r="K14" s="43">
        <v>2</v>
      </c>
      <c r="L14" s="41">
        <f t="shared" si="6"/>
        <v>0.2400000000000002</v>
      </c>
      <c r="M14" s="43">
        <v>1.78</v>
      </c>
      <c r="N14" s="41">
        <f t="shared" si="7"/>
        <v>0.32999999999999985</v>
      </c>
      <c r="O14" s="43">
        <v>1.27</v>
      </c>
      <c r="P14" s="41">
        <f t="shared" si="8"/>
        <v>0.25</v>
      </c>
      <c r="Q14" s="43">
        <v>1.05</v>
      </c>
      <c r="R14" s="41">
        <f t="shared" si="9"/>
        <v>0.32000000000000006</v>
      </c>
      <c r="S14" s="49">
        <v>21</v>
      </c>
      <c r="T14" s="46">
        <f t="shared" si="10"/>
        <v>21</v>
      </c>
      <c r="U14" s="43">
        <v>2.6</v>
      </c>
      <c r="V14" s="50">
        <f t="shared" si="11"/>
        <v>1.6</v>
      </c>
    </row>
    <row r="15" spans="1:22" ht="12.75">
      <c r="A15" s="47">
        <f t="shared" si="0"/>
        <v>38217</v>
      </c>
      <c r="B15" s="48">
        <f t="shared" si="1"/>
        <v>38223</v>
      </c>
      <c r="C15" s="43">
        <v>2.91</v>
      </c>
      <c r="D15" s="41">
        <f t="shared" si="2"/>
        <v>2.3999999999999995</v>
      </c>
      <c r="E15" s="43">
        <v>2.7</v>
      </c>
      <c r="F15" s="41">
        <f t="shared" si="3"/>
        <v>0.7199999999999998</v>
      </c>
      <c r="G15" s="43">
        <v>2.4</v>
      </c>
      <c r="H15" s="41">
        <f t="shared" si="4"/>
        <v>0.0900000000000003</v>
      </c>
      <c r="I15" s="43">
        <v>2.17</v>
      </c>
      <c r="J15" s="41">
        <f t="shared" si="5"/>
        <v>0.10999999999999988</v>
      </c>
      <c r="K15" s="43">
        <v>2.03</v>
      </c>
      <c r="L15" s="41">
        <f t="shared" si="6"/>
        <v>0.2100000000000004</v>
      </c>
      <c r="M15" s="43">
        <v>1.79</v>
      </c>
      <c r="N15" s="41">
        <f t="shared" si="7"/>
        <v>0.31999999999999984</v>
      </c>
      <c r="O15" s="43">
        <v>1.27</v>
      </c>
      <c r="P15" s="41">
        <f t="shared" si="8"/>
        <v>0.25</v>
      </c>
      <c r="Q15" s="43">
        <v>1.05</v>
      </c>
      <c r="R15" s="41">
        <f t="shared" si="9"/>
        <v>0.32000000000000006</v>
      </c>
      <c r="S15" s="49">
        <v>21</v>
      </c>
      <c r="T15" s="46">
        <f t="shared" si="10"/>
        <v>21</v>
      </c>
      <c r="U15" s="43">
        <v>2.6</v>
      </c>
      <c r="V15" s="50">
        <f t="shared" si="11"/>
        <v>1.6</v>
      </c>
    </row>
    <row r="16" spans="1:22" ht="12.75">
      <c r="A16" s="47">
        <f t="shared" si="0"/>
        <v>38210</v>
      </c>
      <c r="B16" s="48">
        <f t="shared" si="1"/>
        <v>38216</v>
      </c>
      <c r="C16" s="43">
        <v>2.87</v>
      </c>
      <c r="D16" s="41">
        <f t="shared" si="2"/>
        <v>2.4399999999999995</v>
      </c>
      <c r="E16" s="43">
        <v>2.66</v>
      </c>
      <c r="F16" s="41">
        <f t="shared" si="3"/>
        <v>0.7599999999999998</v>
      </c>
      <c r="G16" s="43">
        <v>2.39</v>
      </c>
      <c r="H16" s="41">
        <f t="shared" si="4"/>
        <v>0.10000000000000009</v>
      </c>
      <c r="I16" s="43">
        <v>2.2</v>
      </c>
      <c r="J16" s="41">
        <f t="shared" si="5"/>
        <v>0.07999999999999963</v>
      </c>
      <c r="K16" s="43">
        <v>2.05</v>
      </c>
      <c r="L16" s="41">
        <f t="shared" si="6"/>
        <v>0.1900000000000004</v>
      </c>
      <c r="M16" s="43">
        <v>1.8</v>
      </c>
      <c r="N16" s="41">
        <f t="shared" si="7"/>
        <v>0.30999999999999983</v>
      </c>
      <c r="O16" s="43">
        <v>1.26</v>
      </c>
      <c r="P16" s="41">
        <f t="shared" si="8"/>
        <v>0.26</v>
      </c>
      <c r="Q16" s="43">
        <v>1.05</v>
      </c>
      <c r="R16" s="41">
        <f t="shared" si="9"/>
        <v>0.32000000000000006</v>
      </c>
      <c r="S16" s="49">
        <v>21</v>
      </c>
      <c r="T16" s="46">
        <f t="shared" si="10"/>
        <v>21</v>
      </c>
      <c r="U16" s="43">
        <v>2.6</v>
      </c>
      <c r="V16" s="50">
        <f t="shared" si="11"/>
        <v>1.6</v>
      </c>
    </row>
    <row r="17" spans="1:22" ht="12.75">
      <c r="A17" s="47">
        <f t="shared" si="0"/>
        <v>38203</v>
      </c>
      <c r="B17" s="48">
        <f t="shared" si="1"/>
        <v>38209</v>
      </c>
      <c r="C17" s="43">
        <v>2.94</v>
      </c>
      <c r="D17" s="41">
        <f t="shared" si="2"/>
        <v>2.3699999999999997</v>
      </c>
      <c r="E17" s="43">
        <v>2.72</v>
      </c>
      <c r="F17" s="41">
        <f t="shared" si="3"/>
        <v>0.6999999999999997</v>
      </c>
      <c r="G17" s="43">
        <v>2.46</v>
      </c>
      <c r="H17" s="41">
        <f t="shared" si="4"/>
        <v>0.03000000000000025</v>
      </c>
      <c r="I17" s="43">
        <v>2.28</v>
      </c>
      <c r="J17" s="41">
        <f t="shared" si="5"/>
        <v>0</v>
      </c>
      <c r="K17" s="43">
        <v>2.12</v>
      </c>
      <c r="L17" s="41">
        <f t="shared" si="6"/>
        <v>0.1200000000000001</v>
      </c>
      <c r="M17" s="43">
        <v>1.85</v>
      </c>
      <c r="N17" s="41">
        <f t="shared" si="7"/>
        <v>0.2599999999999998</v>
      </c>
      <c r="O17" s="43">
        <v>1.29</v>
      </c>
      <c r="P17" s="41">
        <f t="shared" si="8"/>
        <v>0.22999999999999998</v>
      </c>
      <c r="Q17" s="43">
        <v>1.09</v>
      </c>
      <c r="R17" s="41">
        <f t="shared" si="9"/>
        <v>0.28</v>
      </c>
      <c r="S17" s="49">
        <v>21</v>
      </c>
      <c r="T17" s="46">
        <f t="shared" si="10"/>
        <v>21</v>
      </c>
      <c r="U17" s="43">
        <v>2.67</v>
      </c>
      <c r="V17" s="50">
        <f t="shared" si="11"/>
        <v>1.5300000000000002</v>
      </c>
    </row>
    <row r="18" spans="1:22" ht="12.75">
      <c r="A18" s="47">
        <f t="shared" si="0"/>
        <v>38196</v>
      </c>
      <c r="B18" s="48">
        <f t="shared" si="1"/>
        <v>38202</v>
      </c>
      <c r="C18" s="43">
        <v>2.94</v>
      </c>
      <c r="D18" s="41">
        <f t="shared" si="2"/>
        <v>2.3699999999999997</v>
      </c>
      <c r="E18" s="43">
        <v>2.72</v>
      </c>
      <c r="F18" s="41">
        <f t="shared" si="3"/>
        <v>0.6999999999999997</v>
      </c>
      <c r="G18" s="43">
        <v>2.46</v>
      </c>
      <c r="H18" s="41">
        <f t="shared" si="4"/>
        <v>0.03000000000000025</v>
      </c>
      <c r="I18" s="43">
        <v>2.28</v>
      </c>
      <c r="J18" s="41">
        <f t="shared" si="5"/>
        <v>0</v>
      </c>
      <c r="K18" s="43">
        <v>2.12</v>
      </c>
      <c r="L18" s="41">
        <f t="shared" si="6"/>
        <v>0.1200000000000001</v>
      </c>
      <c r="M18" s="43">
        <v>1.85</v>
      </c>
      <c r="N18" s="41">
        <f t="shared" si="7"/>
        <v>0.2599999999999998</v>
      </c>
      <c r="O18" s="43">
        <v>1.29</v>
      </c>
      <c r="P18" s="41">
        <f t="shared" si="8"/>
        <v>0.22999999999999998</v>
      </c>
      <c r="Q18" s="43">
        <v>1.09</v>
      </c>
      <c r="R18" s="41">
        <f t="shared" si="9"/>
        <v>0.28</v>
      </c>
      <c r="S18" s="49">
        <v>21</v>
      </c>
      <c r="T18" s="46">
        <f t="shared" si="10"/>
        <v>21</v>
      </c>
      <c r="U18" s="43">
        <v>2.67</v>
      </c>
      <c r="V18" s="50">
        <f t="shared" si="11"/>
        <v>1.5300000000000002</v>
      </c>
    </row>
    <row r="19" spans="1:22" ht="12.75">
      <c r="A19" s="47">
        <f t="shared" si="0"/>
        <v>38189</v>
      </c>
      <c r="B19" s="48">
        <f t="shared" si="1"/>
        <v>38195</v>
      </c>
      <c r="C19" s="43">
        <v>2.94</v>
      </c>
      <c r="D19" s="41">
        <f t="shared" si="2"/>
        <v>2.3699999999999997</v>
      </c>
      <c r="E19" s="43">
        <v>2.72</v>
      </c>
      <c r="F19" s="41">
        <f t="shared" si="3"/>
        <v>0.6999999999999997</v>
      </c>
      <c r="G19" s="43">
        <v>2.46</v>
      </c>
      <c r="H19" s="41">
        <f t="shared" si="4"/>
        <v>0.03000000000000025</v>
      </c>
      <c r="I19" s="43">
        <v>2.28</v>
      </c>
      <c r="J19" s="41">
        <f t="shared" si="5"/>
        <v>0</v>
      </c>
      <c r="K19" s="43">
        <v>2.12</v>
      </c>
      <c r="L19" s="41">
        <f t="shared" si="6"/>
        <v>0.1200000000000001</v>
      </c>
      <c r="M19" s="43">
        <v>1.85</v>
      </c>
      <c r="N19" s="41">
        <f t="shared" si="7"/>
        <v>0.2599999999999998</v>
      </c>
      <c r="O19" s="43">
        <v>1.29</v>
      </c>
      <c r="P19" s="41">
        <f t="shared" si="8"/>
        <v>0.22999999999999998</v>
      </c>
      <c r="Q19" s="43">
        <v>1.09</v>
      </c>
      <c r="R19" s="41">
        <f t="shared" si="9"/>
        <v>0.28</v>
      </c>
      <c r="S19" s="49">
        <v>21</v>
      </c>
      <c r="T19" s="46">
        <f t="shared" si="10"/>
        <v>21</v>
      </c>
      <c r="U19" s="43">
        <v>2.67</v>
      </c>
      <c r="V19" s="50">
        <f t="shared" si="11"/>
        <v>1.5300000000000002</v>
      </c>
    </row>
    <row r="20" spans="1:22" ht="12.75">
      <c r="A20" s="47">
        <f t="shared" si="0"/>
        <v>38182</v>
      </c>
      <c r="B20" s="48">
        <f t="shared" si="1"/>
        <v>38188</v>
      </c>
      <c r="C20" s="43">
        <v>2.9</v>
      </c>
      <c r="D20" s="41">
        <f t="shared" si="2"/>
        <v>2.4099999999999997</v>
      </c>
      <c r="E20" s="43">
        <v>2.69</v>
      </c>
      <c r="F20" s="41">
        <f t="shared" si="3"/>
        <v>0.73</v>
      </c>
      <c r="G20" s="43">
        <v>2.44</v>
      </c>
      <c r="H20" s="41">
        <f t="shared" si="4"/>
        <v>0.050000000000000266</v>
      </c>
      <c r="I20" s="43">
        <v>2.27</v>
      </c>
      <c r="J20" s="41">
        <f t="shared" si="5"/>
        <v>0.009999999999999787</v>
      </c>
      <c r="K20" s="43">
        <v>2.12</v>
      </c>
      <c r="L20" s="41">
        <f t="shared" si="6"/>
        <v>0.1200000000000001</v>
      </c>
      <c r="M20" s="43">
        <v>1.82</v>
      </c>
      <c r="N20" s="41">
        <f t="shared" si="7"/>
        <v>0.2899999999999998</v>
      </c>
      <c r="O20" s="43">
        <v>1.28</v>
      </c>
      <c r="P20" s="41">
        <f t="shared" si="8"/>
        <v>0.24</v>
      </c>
      <c r="Q20" s="43">
        <v>1.08</v>
      </c>
      <c r="R20" s="41">
        <f t="shared" si="9"/>
        <v>0.29000000000000004</v>
      </c>
      <c r="S20" s="49">
        <v>21</v>
      </c>
      <c r="T20" s="46">
        <f t="shared" si="10"/>
        <v>21</v>
      </c>
      <c r="U20" s="43">
        <v>2.67</v>
      </c>
      <c r="V20" s="50">
        <f t="shared" si="11"/>
        <v>1.5300000000000002</v>
      </c>
    </row>
    <row r="21" spans="1:22" ht="12.75">
      <c r="A21" s="47">
        <f t="shared" si="0"/>
        <v>38175</v>
      </c>
      <c r="B21" s="48">
        <f t="shared" si="1"/>
        <v>38181</v>
      </c>
      <c r="C21" s="43">
        <v>2.81</v>
      </c>
      <c r="D21" s="41">
        <f t="shared" si="2"/>
        <v>2.4999999999999996</v>
      </c>
      <c r="E21" s="43">
        <v>2.61</v>
      </c>
      <c r="F21" s="41">
        <f t="shared" si="3"/>
        <v>0.81</v>
      </c>
      <c r="G21" s="43">
        <v>2.36</v>
      </c>
      <c r="H21" s="41">
        <f t="shared" si="4"/>
        <v>0.13000000000000034</v>
      </c>
      <c r="I21" s="43">
        <v>2.23</v>
      </c>
      <c r="J21" s="41">
        <f t="shared" si="5"/>
        <v>0.04999999999999982</v>
      </c>
      <c r="K21" s="43">
        <v>2.09</v>
      </c>
      <c r="L21" s="41">
        <f t="shared" si="6"/>
        <v>0.15000000000000036</v>
      </c>
      <c r="M21" s="43">
        <v>1.8</v>
      </c>
      <c r="N21" s="41">
        <f t="shared" si="7"/>
        <v>0.30999999999999983</v>
      </c>
      <c r="O21" s="43">
        <v>1.25</v>
      </c>
      <c r="P21" s="41">
        <f t="shared" si="8"/>
        <v>0.27</v>
      </c>
      <c r="Q21" s="43">
        <v>1.06</v>
      </c>
      <c r="R21" s="41">
        <f t="shared" si="9"/>
        <v>0.31000000000000005</v>
      </c>
      <c r="S21" s="49">
        <v>21</v>
      </c>
      <c r="T21" s="46">
        <f t="shared" si="10"/>
        <v>21</v>
      </c>
      <c r="U21" s="43">
        <v>2.67</v>
      </c>
      <c r="V21" s="50">
        <f t="shared" si="11"/>
        <v>1.5300000000000002</v>
      </c>
    </row>
    <row r="22" spans="1:22" ht="12.75">
      <c r="A22" s="47">
        <f t="shared" si="0"/>
        <v>38168</v>
      </c>
      <c r="B22" s="48">
        <f t="shared" si="1"/>
        <v>38174</v>
      </c>
      <c r="C22" s="43">
        <v>2.88</v>
      </c>
      <c r="D22" s="41">
        <f t="shared" si="2"/>
        <v>2.4299999999999997</v>
      </c>
      <c r="E22" s="43">
        <v>2.68</v>
      </c>
      <c r="F22" s="41">
        <f t="shared" si="3"/>
        <v>0.7399999999999998</v>
      </c>
      <c r="G22" s="43">
        <v>2.44</v>
      </c>
      <c r="H22" s="41">
        <f t="shared" si="4"/>
        <v>0.050000000000000266</v>
      </c>
      <c r="I22" s="43">
        <v>2.3</v>
      </c>
      <c r="J22" s="41">
        <v>0</v>
      </c>
      <c r="K22" s="43">
        <v>2.18</v>
      </c>
      <c r="L22" s="41">
        <f t="shared" si="6"/>
        <v>0.06000000000000005</v>
      </c>
      <c r="M22" s="43">
        <v>1.85</v>
      </c>
      <c r="N22" s="41">
        <f t="shared" si="7"/>
        <v>0.2599999999999998</v>
      </c>
      <c r="O22" s="43">
        <v>1.28</v>
      </c>
      <c r="P22" s="41">
        <f t="shared" si="8"/>
        <v>0.24</v>
      </c>
      <c r="Q22" s="43">
        <v>1.08</v>
      </c>
      <c r="R22" s="41">
        <f t="shared" si="9"/>
        <v>0.29000000000000004</v>
      </c>
      <c r="S22" s="49">
        <v>21</v>
      </c>
      <c r="T22" s="46">
        <f t="shared" si="10"/>
        <v>21</v>
      </c>
      <c r="U22" s="43">
        <v>2.67</v>
      </c>
      <c r="V22" s="50">
        <f t="shared" si="11"/>
        <v>1.5300000000000002</v>
      </c>
    </row>
    <row r="23" spans="1:22" ht="12.75">
      <c r="A23" s="47">
        <f t="shared" si="0"/>
        <v>38161</v>
      </c>
      <c r="B23" s="48">
        <f t="shared" si="1"/>
        <v>38167</v>
      </c>
      <c r="C23" s="43">
        <v>2.79</v>
      </c>
      <c r="D23" s="41">
        <f t="shared" si="2"/>
        <v>2.5199999999999996</v>
      </c>
      <c r="E23" s="43">
        <v>2.61</v>
      </c>
      <c r="F23" s="41">
        <f t="shared" si="3"/>
        <v>0.81</v>
      </c>
      <c r="G23" s="43">
        <v>2.36</v>
      </c>
      <c r="H23" s="41">
        <f t="shared" si="4"/>
        <v>0.13000000000000034</v>
      </c>
      <c r="I23" s="43">
        <v>2.23</v>
      </c>
      <c r="J23" s="41">
        <f aca="true" t="shared" si="12" ref="J23:J31">SUM(-I23,2.28)</f>
        <v>0.04999999999999982</v>
      </c>
      <c r="K23" s="43">
        <v>2.11</v>
      </c>
      <c r="L23" s="41">
        <f t="shared" si="6"/>
        <v>0.13000000000000034</v>
      </c>
      <c r="M23" s="43">
        <v>1.8</v>
      </c>
      <c r="N23" s="41">
        <f t="shared" si="7"/>
        <v>0.30999999999999983</v>
      </c>
      <c r="O23" s="43">
        <v>1.24</v>
      </c>
      <c r="P23" s="41">
        <f t="shared" si="8"/>
        <v>0.28</v>
      </c>
      <c r="Q23" s="43">
        <v>1.05</v>
      </c>
      <c r="R23" s="41">
        <f t="shared" si="9"/>
        <v>0.32000000000000006</v>
      </c>
      <c r="S23" s="49">
        <v>21</v>
      </c>
      <c r="T23" s="46">
        <f t="shared" si="10"/>
        <v>21</v>
      </c>
      <c r="U23" s="43">
        <v>2.67</v>
      </c>
      <c r="V23" s="50">
        <f t="shared" si="11"/>
        <v>1.5300000000000002</v>
      </c>
    </row>
    <row r="24" spans="1:22" ht="12.75">
      <c r="A24" s="47">
        <f t="shared" si="0"/>
        <v>38154</v>
      </c>
      <c r="B24" s="48">
        <f t="shared" si="1"/>
        <v>38160</v>
      </c>
      <c r="C24" s="43">
        <v>2.87</v>
      </c>
      <c r="D24" s="41">
        <f t="shared" si="2"/>
        <v>2.4399999999999995</v>
      </c>
      <c r="E24" s="43">
        <v>2.69</v>
      </c>
      <c r="F24" s="41">
        <f t="shared" si="3"/>
        <v>0.73</v>
      </c>
      <c r="G24" s="43">
        <v>2.43</v>
      </c>
      <c r="H24" s="41">
        <f t="shared" si="4"/>
        <v>0.06000000000000005</v>
      </c>
      <c r="I24" s="43">
        <v>2.26</v>
      </c>
      <c r="J24" s="41">
        <f t="shared" si="12"/>
        <v>0.020000000000000018</v>
      </c>
      <c r="K24" s="43">
        <v>2.15</v>
      </c>
      <c r="L24" s="41">
        <f t="shared" si="6"/>
        <v>0.0900000000000003</v>
      </c>
      <c r="M24" s="43">
        <v>1.85</v>
      </c>
      <c r="N24" s="41">
        <f t="shared" si="7"/>
        <v>0.2599999999999998</v>
      </c>
      <c r="O24" s="43">
        <v>1.27</v>
      </c>
      <c r="P24" s="41">
        <f t="shared" si="8"/>
        <v>0.25</v>
      </c>
      <c r="Q24" s="43">
        <v>1.07</v>
      </c>
      <c r="R24" s="41">
        <f t="shared" si="9"/>
        <v>0.30000000000000004</v>
      </c>
      <c r="S24" s="49">
        <v>21</v>
      </c>
      <c r="T24" s="46">
        <f t="shared" si="10"/>
        <v>21</v>
      </c>
      <c r="U24" s="43">
        <v>2.65</v>
      </c>
      <c r="V24" s="50">
        <f t="shared" si="11"/>
        <v>1.5500000000000003</v>
      </c>
    </row>
    <row r="25" spans="1:22" ht="12.75">
      <c r="A25" s="47">
        <f t="shared" si="0"/>
        <v>38147</v>
      </c>
      <c r="B25" s="48">
        <f t="shared" si="1"/>
        <v>38153</v>
      </c>
      <c r="C25" s="43">
        <v>2.82</v>
      </c>
      <c r="D25" s="41">
        <f t="shared" si="2"/>
        <v>2.4899999999999998</v>
      </c>
      <c r="E25" s="43">
        <v>2.64</v>
      </c>
      <c r="F25" s="41">
        <f t="shared" si="3"/>
        <v>0.7799999999999998</v>
      </c>
      <c r="G25" s="43">
        <v>2.38</v>
      </c>
      <c r="H25" s="41">
        <f t="shared" si="4"/>
        <v>0.11000000000000032</v>
      </c>
      <c r="I25" s="43">
        <v>2.18</v>
      </c>
      <c r="J25" s="41">
        <f t="shared" si="12"/>
        <v>0.09999999999999964</v>
      </c>
      <c r="K25" s="43">
        <v>2.06</v>
      </c>
      <c r="L25" s="41">
        <f t="shared" si="6"/>
        <v>0.18000000000000016</v>
      </c>
      <c r="M25" s="43">
        <v>1.81</v>
      </c>
      <c r="N25" s="41">
        <f t="shared" si="7"/>
        <v>0.2999999999999998</v>
      </c>
      <c r="O25" s="43">
        <v>1.25</v>
      </c>
      <c r="P25" s="41">
        <f t="shared" si="8"/>
        <v>0.27</v>
      </c>
      <c r="Q25" s="43">
        <v>1.05</v>
      </c>
      <c r="R25" s="41">
        <f t="shared" si="9"/>
        <v>0.32000000000000006</v>
      </c>
      <c r="S25" s="49">
        <v>21</v>
      </c>
      <c r="T25" s="46">
        <f t="shared" si="10"/>
        <v>21</v>
      </c>
      <c r="U25" s="43">
        <v>2.65</v>
      </c>
      <c r="V25" s="50">
        <f t="shared" si="11"/>
        <v>1.5500000000000003</v>
      </c>
    </row>
    <row r="26" spans="1:22" ht="12.75">
      <c r="A26" s="47">
        <f t="shared" si="0"/>
        <v>38140</v>
      </c>
      <c r="B26" s="48">
        <f t="shared" si="1"/>
        <v>38146</v>
      </c>
      <c r="C26" s="43">
        <v>2.87</v>
      </c>
      <c r="D26" s="41">
        <f t="shared" si="2"/>
        <v>2.4399999999999995</v>
      </c>
      <c r="E26" s="43">
        <v>2.68</v>
      </c>
      <c r="F26" s="41">
        <f t="shared" si="3"/>
        <v>0.7399999999999998</v>
      </c>
      <c r="G26" s="43">
        <v>2.4</v>
      </c>
      <c r="H26" s="41">
        <f t="shared" si="4"/>
        <v>0.0900000000000003</v>
      </c>
      <c r="I26" s="43">
        <v>2.19</v>
      </c>
      <c r="J26" s="41">
        <f t="shared" si="12"/>
        <v>0.08999999999999986</v>
      </c>
      <c r="K26" s="43">
        <v>2.06</v>
      </c>
      <c r="L26" s="41">
        <f t="shared" si="6"/>
        <v>0.18000000000000016</v>
      </c>
      <c r="M26" s="43">
        <v>1.85</v>
      </c>
      <c r="N26" s="41">
        <f t="shared" si="7"/>
        <v>0.2599999999999998</v>
      </c>
      <c r="O26" s="43">
        <v>1.28</v>
      </c>
      <c r="P26" s="41">
        <f t="shared" si="8"/>
        <v>0.24</v>
      </c>
      <c r="Q26" s="43">
        <v>1.07</v>
      </c>
      <c r="R26" s="41">
        <f t="shared" si="9"/>
        <v>0.30000000000000004</v>
      </c>
      <c r="S26" s="49">
        <v>21</v>
      </c>
      <c r="T26" s="46">
        <f t="shared" si="10"/>
        <v>21</v>
      </c>
      <c r="U26" s="43">
        <v>2.45</v>
      </c>
      <c r="V26" s="50">
        <f t="shared" si="11"/>
        <v>1.75</v>
      </c>
    </row>
    <row r="27" spans="1:22" ht="12.75">
      <c r="A27" s="47">
        <f t="shared" si="0"/>
        <v>38133</v>
      </c>
      <c r="B27" s="48">
        <f t="shared" si="1"/>
        <v>38139</v>
      </c>
      <c r="C27" s="43">
        <v>2.79</v>
      </c>
      <c r="D27" s="41">
        <f t="shared" si="2"/>
        <v>2.5199999999999996</v>
      </c>
      <c r="E27" s="43">
        <v>2.62</v>
      </c>
      <c r="F27" s="41">
        <f t="shared" si="3"/>
        <v>0.7999999999999998</v>
      </c>
      <c r="G27" s="43">
        <v>2.35</v>
      </c>
      <c r="H27" s="41">
        <f t="shared" si="4"/>
        <v>0.14000000000000012</v>
      </c>
      <c r="I27" s="43">
        <v>2.16</v>
      </c>
      <c r="J27" s="41">
        <f t="shared" si="12"/>
        <v>0.11999999999999966</v>
      </c>
      <c r="K27" s="43">
        <v>2.01</v>
      </c>
      <c r="L27" s="41">
        <f t="shared" si="6"/>
        <v>0.23000000000000043</v>
      </c>
      <c r="M27" s="43">
        <v>1.81</v>
      </c>
      <c r="N27" s="41">
        <f t="shared" si="7"/>
        <v>0.2999999999999998</v>
      </c>
      <c r="O27" s="43">
        <v>1.26</v>
      </c>
      <c r="P27" s="41">
        <f t="shared" si="8"/>
        <v>0.26</v>
      </c>
      <c r="Q27" s="43">
        <v>1.06</v>
      </c>
      <c r="R27" s="41">
        <f t="shared" si="9"/>
        <v>0.31000000000000005</v>
      </c>
      <c r="S27" s="49">
        <v>21</v>
      </c>
      <c r="T27" s="46">
        <f t="shared" si="10"/>
        <v>21</v>
      </c>
      <c r="U27" s="43">
        <v>2.45</v>
      </c>
      <c r="V27" s="50">
        <f t="shared" si="11"/>
        <v>1.75</v>
      </c>
    </row>
    <row r="28" spans="1:22" ht="12.75">
      <c r="A28" s="47">
        <f t="shared" si="0"/>
        <v>38126</v>
      </c>
      <c r="B28" s="48">
        <f t="shared" si="1"/>
        <v>38132</v>
      </c>
      <c r="C28" s="43">
        <v>2.68</v>
      </c>
      <c r="D28" s="41">
        <f t="shared" si="2"/>
        <v>2.6299999999999994</v>
      </c>
      <c r="E28" s="43">
        <v>2.53</v>
      </c>
      <c r="F28" s="41">
        <f t="shared" si="3"/>
        <v>0.8900000000000001</v>
      </c>
      <c r="G28" s="43">
        <v>2.28</v>
      </c>
      <c r="H28" s="41">
        <f t="shared" si="4"/>
        <v>0.2100000000000004</v>
      </c>
      <c r="I28" s="43">
        <v>2.08</v>
      </c>
      <c r="J28" s="41">
        <f t="shared" si="12"/>
        <v>0.19999999999999973</v>
      </c>
      <c r="K28" s="43">
        <v>1.94</v>
      </c>
      <c r="L28" s="41">
        <f t="shared" si="6"/>
        <v>0.30000000000000027</v>
      </c>
      <c r="M28" s="43">
        <v>1.72</v>
      </c>
      <c r="N28" s="41">
        <f t="shared" si="7"/>
        <v>0.3899999999999999</v>
      </c>
      <c r="O28" s="43">
        <v>1.2</v>
      </c>
      <c r="P28" s="41">
        <f t="shared" si="8"/>
        <v>0.32000000000000006</v>
      </c>
      <c r="Q28" s="43">
        <v>1</v>
      </c>
      <c r="R28" s="41">
        <f t="shared" si="9"/>
        <v>0.3700000000000001</v>
      </c>
      <c r="S28" s="49">
        <v>21</v>
      </c>
      <c r="T28" s="46">
        <f t="shared" si="10"/>
        <v>21</v>
      </c>
      <c r="U28" s="43">
        <v>2.45</v>
      </c>
      <c r="V28" s="50">
        <f t="shared" si="11"/>
        <v>1.75</v>
      </c>
    </row>
    <row r="29" spans="1:22" ht="12.75">
      <c r="A29" s="47">
        <f t="shared" si="0"/>
        <v>38119</v>
      </c>
      <c r="B29" s="48">
        <f t="shared" si="1"/>
        <v>38125</v>
      </c>
      <c r="C29" s="43">
        <v>2.84</v>
      </c>
      <c r="D29" s="41">
        <f t="shared" si="2"/>
        <v>2.4699999999999998</v>
      </c>
      <c r="E29" s="43">
        <v>2.64</v>
      </c>
      <c r="F29" s="41">
        <f t="shared" si="3"/>
        <v>0.7799999999999998</v>
      </c>
      <c r="G29" s="43">
        <v>2.37</v>
      </c>
      <c r="H29" s="41">
        <f t="shared" si="4"/>
        <v>0.1200000000000001</v>
      </c>
      <c r="I29" s="43">
        <v>2.14</v>
      </c>
      <c r="J29" s="41">
        <f t="shared" si="12"/>
        <v>0.13999999999999968</v>
      </c>
      <c r="K29" s="43">
        <v>2.03</v>
      </c>
      <c r="L29" s="41">
        <f t="shared" si="6"/>
        <v>0.2100000000000004</v>
      </c>
      <c r="M29" s="43">
        <v>1.82</v>
      </c>
      <c r="N29" s="41">
        <f t="shared" si="7"/>
        <v>0.2899999999999998</v>
      </c>
      <c r="O29" s="43">
        <v>1.26</v>
      </c>
      <c r="P29" s="41">
        <f t="shared" si="8"/>
        <v>0.26</v>
      </c>
      <c r="Q29" s="43">
        <v>1.05</v>
      </c>
      <c r="R29" s="41">
        <f t="shared" si="9"/>
        <v>0.32000000000000006</v>
      </c>
      <c r="S29" s="49">
        <v>21</v>
      </c>
      <c r="T29" s="46">
        <f t="shared" si="10"/>
        <v>21</v>
      </c>
      <c r="U29" s="43">
        <v>2.45</v>
      </c>
      <c r="V29" s="50">
        <f t="shared" si="11"/>
        <v>1.75</v>
      </c>
    </row>
    <row r="30" spans="1:22" ht="12.75">
      <c r="A30" s="47">
        <f t="shared" si="0"/>
        <v>38112</v>
      </c>
      <c r="B30" s="48">
        <f t="shared" si="1"/>
        <v>38118</v>
      </c>
      <c r="C30" s="43">
        <v>2.8</v>
      </c>
      <c r="D30" s="41">
        <f t="shared" si="2"/>
        <v>2.51</v>
      </c>
      <c r="E30" s="43">
        <v>2.63</v>
      </c>
      <c r="F30" s="41">
        <f t="shared" si="3"/>
        <v>0.79</v>
      </c>
      <c r="G30" s="43">
        <v>2.39</v>
      </c>
      <c r="H30" s="41">
        <f t="shared" si="4"/>
        <v>0.10000000000000009</v>
      </c>
      <c r="I30" s="43">
        <v>2.18</v>
      </c>
      <c r="J30" s="41">
        <f t="shared" si="12"/>
        <v>0.09999999999999964</v>
      </c>
      <c r="K30" s="43">
        <v>2.05</v>
      </c>
      <c r="L30" s="41">
        <f t="shared" si="6"/>
        <v>0.1900000000000004</v>
      </c>
      <c r="M30" s="43">
        <v>1.83</v>
      </c>
      <c r="N30" s="41">
        <f t="shared" si="7"/>
        <v>0.2799999999999998</v>
      </c>
      <c r="O30" s="43">
        <v>1.28</v>
      </c>
      <c r="P30" s="41">
        <f t="shared" si="8"/>
        <v>0.24</v>
      </c>
      <c r="Q30" s="43">
        <v>1.05</v>
      </c>
      <c r="R30" s="41">
        <f t="shared" si="9"/>
        <v>0.32000000000000006</v>
      </c>
      <c r="S30" s="49">
        <v>20</v>
      </c>
      <c r="T30" s="46">
        <f t="shared" si="10"/>
        <v>22</v>
      </c>
      <c r="U30" s="43">
        <v>2.45</v>
      </c>
      <c r="V30" s="50">
        <f t="shared" si="11"/>
        <v>1.75</v>
      </c>
    </row>
    <row r="31" spans="1:22" ht="12.75">
      <c r="A31" s="47">
        <f t="shared" si="0"/>
        <v>38105</v>
      </c>
      <c r="B31" s="48">
        <f t="shared" si="1"/>
        <v>38111</v>
      </c>
      <c r="C31" s="43">
        <v>2.83</v>
      </c>
      <c r="D31" s="41">
        <f t="shared" si="2"/>
        <v>2.4799999999999995</v>
      </c>
      <c r="E31" s="43">
        <v>2.66</v>
      </c>
      <c r="F31" s="41">
        <f t="shared" si="3"/>
        <v>0.7599999999999998</v>
      </c>
      <c r="G31" s="43">
        <v>2.42</v>
      </c>
      <c r="H31" s="41">
        <f t="shared" si="4"/>
        <v>0.07000000000000028</v>
      </c>
      <c r="I31" s="43">
        <v>2.25</v>
      </c>
      <c r="J31" s="41">
        <f t="shared" si="12"/>
        <v>0.029999999999999805</v>
      </c>
      <c r="K31" s="43">
        <v>2.11</v>
      </c>
      <c r="L31" s="41">
        <f t="shared" si="6"/>
        <v>0.13000000000000034</v>
      </c>
      <c r="M31" s="43">
        <v>1.91</v>
      </c>
      <c r="N31" s="41">
        <f t="shared" si="7"/>
        <v>0.19999999999999996</v>
      </c>
      <c r="O31" s="43">
        <v>1.32</v>
      </c>
      <c r="P31" s="41">
        <f t="shared" si="8"/>
        <v>0.19999999999999996</v>
      </c>
      <c r="Q31" s="43">
        <v>1.06</v>
      </c>
      <c r="R31" s="41">
        <f t="shared" si="9"/>
        <v>0.31000000000000005</v>
      </c>
      <c r="S31" s="49">
        <v>20</v>
      </c>
      <c r="T31" s="46">
        <f t="shared" si="10"/>
        <v>22</v>
      </c>
      <c r="U31" s="43">
        <v>2.57</v>
      </c>
      <c r="V31" s="50">
        <f t="shared" si="11"/>
        <v>1.6300000000000003</v>
      </c>
    </row>
    <row r="32" spans="1:22" ht="12.75">
      <c r="A32" s="47">
        <f t="shared" si="0"/>
        <v>38098</v>
      </c>
      <c r="B32" s="48">
        <f t="shared" si="1"/>
        <v>38104</v>
      </c>
      <c r="C32" s="43">
        <v>2.89</v>
      </c>
      <c r="D32" s="41">
        <f t="shared" si="2"/>
        <v>2.4199999999999995</v>
      </c>
      <c r="E32" s="43">
        <v>2.73</v>
      </c>
      <c r="F32" s="41">
        <f t="shared" si="3"/>
        <v>0.69</v>
      </c>
      <c r="G32" s="43">
        <v>2.47</v>
      </c>
      <c r="H32" s="41">
        <f t="shared" si="4"/>
        <v>0.020000000000000018</v>
      </c>
      <c r="I32" s="43">
        <v>2.3</v>
      </c>
      <c r="J32" s="41">
        <v>0</v>
      </c>
      <c r="K32" s="43">
        <v>2.19</v>
      </c>
      <c r="L32" s="41">
        <f t="shared" si="6"/>
        <v>0.050000000000000266</v>
      </c>
      <c r="M32" s="43">
        <v>1.99</v>
      </c>
      <c r="N32" s="41">
        <f t="shared" si="7"/>
        <v>0.11999999999999988</v>
      </c>
      <c r="O32" s="43">
        <v>1.34</v>
      </c>
      <c r="P32" s="41">
        <f t="shared" si="8"/>
        <v>0.17999999999999994</v>
      </c>
      <c r="Q32" s="43">
        <v>1.08</v>
      </c>
      <c r="R32" s="41">
        <f t="shared" si="9"/>
        <v>0.29000000000000004</v>
      </c>
      <c r="S32" s="49">
        <v>20</v>
      </c>
      <c r="T32" s="46">
        <f t="shared" si="10"/>
        <v>22</v>
      </c>
      <c r="U32" s="43">
        <v>2.57</v>
      </c>
      <c r="V32" s="50">
        <f t="shared" si="11"/>
        <v>1.6300000000000003</v>
      </c>
    </row>
    <row r="33" spans="1:22" ht="12.75">
      <c r="A33" s="47">
        <f t="shared" si="0"/>
        <v>38091</v>
      </c>
      <c r="B33" s="48">
        <f t="shared" si="1"/>
        <v>38097</v>
      </c>
      <c r="C33" s="43">
        <v>2.89</v>
      </c>
      <c r="D33" s="41">
        <f t="shared" si="2"/>
        <v>2.4199999999999995</v>
      </c>
      <c r="E33" s="43">
        <v>2.73</v>
      </c>
      <c r="F33" s="41">
        <f t="shared" si="3"/>
        <v>0.69</v>
      </c>
      <c r="G33" s="43">
        <v>2.47</v>
      </c>
      <c r="H33" s="41">
        <f t="shared" si="4"/>
        <v>0.020000000000000018</v>
      </c>
      <c r="I33" s="43">
        <v>2.3</v>
      </c>
      <c r="J33" s="41">
        <v>0</v>
      </c>
      <c r="K33" s="43">
        <v>2.19</v>
      </c>
      <c r="L33" s="41">
        <f t="shared" si="6"/>
        <v>0.050000000000000266</v>
      </c>
      <c r="M33" s="43">
        <v>1.99</v>
      </c>
      <c r="N33" s="41">
        <f t="shared" si="7"/>
        <v>0.11999999999999988</v>
      </c>
      <c r="O33" s="43">
        <v>1.34</v>
      </c>
      <c r="P33" s="41">
        <f t="shared" si="8"/>
        <v>0.17999999999999994</v>
      </c>
      <c r="Q33" s="43">
        <v>1.08</v>
      </c>
      <c r="R33" s="41">
        <f t="shared" si="9"/>
        <v>0.29000000000000004</v>
      </c>
      <c r="S33" s="49">
        <v>20</v>
      </c>
      <c r="T33" s="46">
        <f t="shared" si="10"/>
        <v>22</v>
      </c>
      <c r="U33" s="43">
        <v>2.57</v>
      </c>
      <c r="V33" s="50">
        <f t="shared" si="11"/>
        <v>1.6300000000000003</v>
      </c>
    </row>
    <row r="34" spans="1:22" ht="12.75">
      <c r="A34" s="47">
        <f t="shared" si="0"/>
        <v>38084</v>
      </c>
      <c r="B34" s="48">
        <f t="shared" si="1"/>
        <v>38090</v>
      </c>
      <c r="C34" s="43">
        <v>2.89</v>
      </c>
      <c r="D34" s="41">
        <f t="shared" si="2"/>
        <v>2.4199999999999995</v>
      </c>
      <c r="E34" s="43">
        <v>2.73</v>
      </c>
      <c r="F34" s="41">
        <f t="shared" si="3"/>
        <v>0.69</v>
      </c>
      <c r="G34" s="43">
        <v>2.47</v>
      </c>
      <c r="H34" s="41">
        <f t="shared" si="4"/>
        <v>0.020000000000000018</v>
      </c>
      <c r="I34" s="43">
        <v>2.3</v>
      </c>
      <c r="J34" s="41">
        <v>0</v>
      </c>
      <c r="K34" s="43">
        <v>2.19</v>
      </c>
      <c r="L34" s="41">
        <f t="shared" si="6"/>
        <v>0.050000000000000266</v>
      </c>
      <c r="M34" s="43">
        <v>1.99</v>
      </c>
      <c r="N34" s="41">
        <f t="shared" si="7"/>
        <v>0.11999999999999988</v>
      </c>
      <c r="O34" s="43">
        <v>1.34</v>
      </c>
      <c r="P34" s="41">
        <f t="shared" si="8"/>
        <v>0.17999999999999994</v>
      </c>
      <c r="Q34" s="43">
        <v>1.08</v>
      </c>
      <c r="R34" s="41">
        <f t="shared" si="9"/>
        <v>0.29000000000000004</v>
      </c>
      <c r="S34" s="49">
        <v>20</v>
      </c>
      <c r="T34" s="46">
        <f t="shared" si="10"/>
        <v>22</v>
      </c>
      <c r="U34" s="43">
        <v>2.57</v>
      </c>
      <c r="V34" s="50">
        <f t="shared" si="11"/>
        <v>1.6300000000000003</v>
      </c>
    </row>
    <row r="35" spans="1:22" ht="12.75">
      <c r="A35" s="47">
        <f t="shared" si="0"/>
        <v>38077</v>
      </c>
      <c r="B35" s="48">
        <f t="shared" si="1"/>
        <v>38083</v>
      </c>
      <c r="C35" s="43">
        <v>2.76</v>
      </c>
      <c r="D35" s="41">
        <f t="shared" si="2"/>
        <v>2.55</v>
      </c>
      <c r="E35" s="43">
        <v>2.63</v>
      </c>
      <c r="F35" s="41">
        <f t="shared" si="3"/>
        <v>0.79</v>
      </c>
      <c r="G35" s="43">
        <v>2.44</v>
      </c>
      <c r="H35" s="41">
        <f t="shared" si="4"/>
        <v>0.050000000000000266</v>
      </c>
      <c r="I35" s="43">
        <v>2.27</v>
      </c>
      <c r="J35" s="41">
        <f>SUM(-I35,2.28)</f>
        <v>0.009999999999999787</v>
      </c>
      <c r="K35" s="43">
        <v>2.16</v>
      </c>
      <c r="L35" s="41">
        <f t="shared" si="6"/>
        <v>0.08000000000000007</v>
      </c>
      <c r="M35" s="43">
        <v>1.95</v>
      </c>
      <c r="N35" s="41">
        <f t="shared" si="7"/>
        <v>0.15999999999999992</v>
      </c>
      <c r="O35" s="43">
        <v>1.3</v>
      </c>
      <c r="P35" s="41">
        <f t="shared" si="8"/>
        <v>0.21999999999999997</v>
      </c>
      <c r="Q35" s="43">
        <v>1.07</v>
      </c>
      <c r="R35" s="41">
        <f t="shared" si="9"/>
        <v>0.30000000000000004</v>
      </c>
      <c r="S35" s="49">
        <v>20</v>
      </c>
      <c r="T35" s="46">
        <f t="shared" si="10"/>
        <v>22</v>
      </c>
      <c r="U35" s="43">
        <v>2.67</v>
      </c>
      <c r="V35" s="50">
        <f t="shared" si="11"/>
        <v>1.5300000000000002</v>
      </c>
    </row>
    <row r="36" spans="1:22" ht="12.75">
      <c r="A36" s="47">
        <f t="shared" si="0"/>
        <v>38070</v>
      </c>
      <c r="B36" s="48">
        <f t="shared" si="1"/>
        <v>38076</v>
      </c>
      <c r="C36" s="43">
        <v>2.79</v>
      </c>
      <c r="D36" s="41">
        <f t="shared" si="2"/>
        <v>2.5199999999999996</v>
      </c>
      <c r="E36" s="43">
        <v>2.66</v>
      </c>
      <c r="F36" s="41">
        <f t="shared" si="3"/>
        <v>0.7599999999999998</v>
      </c>
      <c r="G36" s="43">
        <v>2.49</v>
      </c>
      <c r="H36" s="41">
        <f t="shared" si="4"/>
        <v>0</v>
      </c>
      <c r="I36" s="43">
        <v>2.34</v>
      </c>
      <c r="J36" s="41">
        <v>0</v>
      </c>
      <c r="K36" s="43">
        <v>2.21</v>
      </c>
      <c r="L36" s="41">
        <f t="shared" si="6"/>
        <v>0.03000000000000025</v>
      </c>
      <c r="M36" s="43">
        <v>1.98</v>
      </c>
      <c r="N36" s="41">
        <f t="shared" si="7"/>
        <v>0.1299999999999999</v>
      </c>
      <c r="O36" s="43">
        <v>1.31</v>
      </c>
      <c r="P36" s="41">
        <f t="shared" si="8"/>
        <v>0.20999999999999996</v>
      </c>
      <c r="Q36" s="43">
        <v>1.08</v>
      </c>
      <c r="R36" s="41">
        <f t="shared" si="9"/>
        <v>0.29000000000000004</v>
      </c>
      <c r="S36" s="49">
        <v>20</v>
      </c>
      <c r="T36" s="46">
        <f t="shared" si="10"/>
        <v>22</v>
      </c>
      <c r="U36" s="43">
        <v>2.67</v>
      </c>
      <c r="V36" s="50">
        <f t="shared" si="11"/>
        <v>1.5300000000000002</v>
      </c>
    </row>
    <row r="37" spans="1:22" ht="12.75">
      <c r="A37" s="47">
        <f t="shared" si="0"/>
        <v>38063</v>
      </c>
      <c r="B37" s="48">
        <f t="shared" si="1"/>
        <v>38069</v>
      </c>
      <c r="C37" s="43">
        <v>2.73</v>
      </c>
      <c r="D37" s="41">
        <f t="shared" si="2"/>
        <v>2.5799999999999996</v>
      </c>
      <c r="E37" s="43">
        <v>2.63</v>
      </c>
      <c r="F37" s="41">
        <f t="shared" si="3"/>
        <v>0.79</v>
      </c>
      <c r="G37" s="43">
        <v>2.48</v>
      </c>
      <c r="H37" s="41">
        <f t="shared" si="4"/>
        <v>0.010000000000000231</v>
      </c>
      <c r="I37" s="43">
        <v>2.35</v>
      </c>
      <c r="J37" s="41">
        <v>0</v>
      </c>
      <c r="K37" s="43">
        <v>2.23</v>
      </c>
      <c r="L37" s="41">
        <f t="shared" si="6"/>
        <v>0.010000000000000231</v>
      </c>
      <c r="M37" s="43">
        <v>1.98</v>
      </c>
      <c r="N37" s="41">
        <f t="shared" si="7"/>
        <v>0.1299999999999999</v>
      </c>
      <c r="O37" s="43">
        <v>1.31</v>
      </c>
      <c r="P37" s="41">
        <f t="shared" si="8"/>
        <v>0.20999999999999996</v>
      </c>
      <c r="Q37" s="43">
        <v>1.09</v>
      </c>
      <c r="R37" s="41">
        <f t="shared" si="9"/>
        <v>0.28</v>
      </c>
      <c r="S37" s="49">
        <v>20</v>
      </c>
      <c r="T37" s="46">
        <f t="shared" si="10"/>
        <v>22</v>
      </c>
      <c r="U37" s="43">
        <v>2.67</v>
      </c>
      <c r="V37" s="50">
        <f t="shared" si="11"/>
        <v>1.5300000000000002</v>
      </c>
    </row>
    <row r="38" spans="1:22" ht="12.75">
      <c r="A38" s="47">
        <f t="shared" si="0"/>
        <v>38056</v>
      </c>
      <c r="B38" s="48">
        <f t="shared" si="1"/>
        <v>38062</v>
      </c>
      <c r="C38" s="43">
        <v>2.74</v>
      </c>
      <c r="D38" s="41">
        <f t="shared" si="2"/>
        <v>2.5699999999999994</v>
      </c>
      <c r="E38" s="43">
        <v>2.65</v>
      </c>
      <c r="F38" s="41">
        <f t="shared" si="3"/>
        <v>0.77</v>
      </c>
      <c r="G38" s="43">
        <v>2.5</v>
      </c>
      <c r="H38" s="41">
        <v>0</v>
      </c>
      <c r="I38" s="43">
        <v>2.37</v>
      </c>
      <c r="J38" s="41">
        <v>0</v>
      </c>
      <c r="K38" s="43">
        <v>2.24</v>
      </c>
      <c r="L38" s="41">
        <v>0</v>
      </c>
      <c r="M38" s="43">
        <v>2</v>
      </c>
      <c r="N38" s="41">
        <f t="shared" si="7"/>
        <v>0.10999999999999988</v>
      </c>
      <c r="O38" s="43">
        <v>1.34</v>
      </c>
      <c r="P38" s="41">
        <f t="shared" si="8"/>
        <v>0.17999999999999994</v>
      </c>
      <c r="Q38" s="43">
        <v>1.11</v>
      </c>
      <c r="R38" s="41">
        <f t="shared" si="9"/>
        <v>0.26</v>
      </c>
      <c r="S38" s="49">
        <v>20</v>
      </c>
      <c r="T38" s="46">
        <f t="shared" si="10"/>
        <v>22</v>
      </c>
      <c r="U38" s="43">
        <v>2.71</v>
      </c>
      <c r="V38" s="50">
        <f t="shared" si="11"/>
        <v>1.4900000000000002</v>
      </c>
    </row>
    <row r="39" spans="1:22" ht="12.75">
      <c r="A39" s="47">
        <f t="shared" si="0"/>
        <v>38049</v>
      </c>
      <c r="B39" s="48">
        <f t="shared" si="1"/>
        <v>38055</v>
      </c>
      <c r="C39" s="43">
        <v>2.76</v>
      </c>
      <c r="D39" s="41">
        <f t="shared" si="2"/>
        <v>2.55</v>
      </c>
      <c r="E39" s="43">
        <v>2.64</v>
      </c>
      <c r="F39" s="41">
        <f t="shared" si="3"/>
        <v>0.7799999999999998</v>
      </c>
      <c r="G39" s="43">
        <v>2.5</v>
      </c>
      <c r="H39" s="41">
        <v>0</v>
      </c>
      <c r="I39" s="43">
        <v>2.36</v>
      </c>
      <c r="J39" s="41">
        <v>0</v>
      </c>
      <c r="K39" s="43">
        <v>2.24</v>
      </c>
      <c r="L39" s="41">
        <v>0</v>
      </c>
      <c r="M39" s="43">
        <v>2.01</v>
      </c>
      <c r="N39" s="41">
        <f t="shared" si="7"/>
        <v>0.10000000000000009</v>
      </c>
      <c r="O39" s="43">
        <v>1.35</v>
      </c>
      <c r="P39" s="41">
        <f t="shared" si="8"/>
        <v>0.16999999999999993</v>
      </c>
      <c r="Q39" s="43">
        <v>1.06</v>
      </c>
      <c r="R39" s="41">
        <f t="shared" si="9"/>
        <v>0.31000000000000005</v>
      </c>
      <c r="S39" s="49">
        <v>20</v>
      </c>
      <c r="T39" s="46">
        <f t="shared" si="10"/>
        <v>22</v>
      </c>
      <c r="U39" s="43">
        <v>2.71</v>
      </c>
      <c r="V39" s="50">
        <f t="shared" si="11"/>
        <v>1.4900000000000002</v>
      </c>
    </row>
    <row r="40" spans="1:22" ht="12.75">
      <c r="A40" s="47">
        <f t="shared" si="0"/>
        <v>38042</v>
      </c>
      <c r="B40" s="48">
        <f t="shared" si="1"/>
        <v>38048</v>
      </c>
      <c r="C40" s="43">
        <v>2.8</v>
      </c>
      <c r="D40" s="41">
        <f t="shared" si="2"/>
        <v>2.51</v>
      </c>
      <c r="E40" s="43">
        <v>2.72</v>
      </c>
      <c r="F40" s="41">
        <f t="shared" si="3"/>
        <v>0.6999999999999997</v>
      </c>
      <c r="G40" s="43">
        <v>2.56</v>
      </c>
      <c r="H40" s="41">
        <v>0</v>
      </c>
      <c r="I40" s="43">
        <v>2.4</v>
      </c>
      <c r="J40" s="41">
        <v>0</v>
      </c>
      <c r="K40" s="43">
        <v>2.28</v>
      </c>
      <c r="L40" s="41">
        <v>0</v>
      </c>
      <c r="M40" s="43">
        <v>2.06</v>
      </c>
      <c r="N40" s="41">
        <f t="shared" si="7"/>
        <v>0.04999999999999982</v>
      </c>
      <c r="O40" s="43">
        <v>1.35</v>
      </c>
      <c r="P40" s="41">
        <f t="shared" si="8"/>
        <v>0.16999999999999993</v>
      </c>
      <c r="Q40" s="43">
        <v>1.04</v>
      </c>
      <c r="R40" s="41">
        <f t="shared" si="9"/>
        <v>0.33000000000000007</v>
      </c>
      <c r="S40" s="49">
        <v>20</v>
      </c>
      <c r="T40" s="46">
        <f t="shared" si="10"/>
        <v>22</v>
      </c>
      <c r="U40" s="43">
        <v>2.67</v>
      </c>
      <c r="V40" s="50">
        <f t="shared" si="11"/>
        <v>1.5300000000000002</v>
      </c>
    </row>
    <row r="41" spans="1:22" ht="12.75">
      <c r="A41" s="47">
        <f aca="true" t="shared" si="13" ref="A41:A60">A42+7</f>
        <v>38035</v>
      </c>
      <c r="B41" s="48">
        <f aca="true" t="shared" si="14" ref="B41:B61">A41+6</f>
        <v>38041</v>
      </c>
      <c r="C41" s="43">
        <v>2.87</v>
      </c>
      <c r="D41" s="41">
        <f aca="true" t="shared" si="15" ref="D41:D61">SUM(-C41,5.31)</f>
        <v>2.4399999999999995</v>
      </c>
      <c r="E41" s="43">
        <v>2.7</v>
      </c>
      <c r="F41" s="41">
        <f aca="true" t="shared" si="16" ref="F41:F61">SUM(-E41,3.42)</f>
        <v>0.7199999999999998</v>
      </c>
      <c r="G41" s="43">
        <v>2.57</v>
      </c>
      <c r="H41" s="41">
        <v>0</v>
      </c>
      <c r="I41" s="43">
        <v>2.41</v>
      </c>
      <c r="J41" s="41">
        <v>0</v>
      </c>
      <c r="K41" s="43">
        <v>2.3</v>
      </c>
      <c r="L41" s="41">
        <v>0</v>
      </c>
      <c r="M41" s="43">
        <v>2.07</v>
      </c>
      <c r="N41" s="41">
        <f aca="true" t="shared" si="17" ref="N41:N58">SUM(-M41,2.11)</f>
        <v>0.040000000000000036</v>
      </c>
      <c r="O41" s="43">
        <v>1.36</v>
      </c>
      <c r="P41" s="41">
        <f aca="true" t="shared" si="18" ref="P41:P61">SUM(-O41,1.52)</f>
        <v>0.15999999999999992</v>
      </c>
      <c r="Q41" s="43">
        <v>1.05</v>
      </c>
      <c r="R41" s="41">
        <f aca="true" t="shared" si="19" ref="R41:R61">SUM(-Q41,1.37)</f>
        <v>0.32000000000000006</v>
      </c>
      <c r="S41" s="49">
        <v>20</v>
      </c>
      <c r="T41" s="46">
        <f aca="true" t="shared" si="20" ref="T41:T61">SUM(-S41,42)</f>
        <v>22</v>
      </c>
      <c r="U41" s="43">
        <v>2.67</v>
      </c>
      <c r="V41" s="50">
        <f aca="true" t="shared" si="21" ref="V41:V61">SUM(-U41,4.2)</f>
        <v>1.5300000000000002</v>
      </c>
    </row>
    <row r="42" spans="1:22" ht="12.75">
      <c r="A42" s="47">
        <f t="shared" si="13"/>
        <v>38028</v>
      </c>
      <c r="B42" s="48">
        <f t="shared" si="14"/>
        <v>38034</v>
      </c>
      <c r="C42" s="43">
        <v>2.78</v>
      </c>
      <c r="D42" s="41">
        <f t="shared" si="15"/>
        <v>2.53</v>
      </c>
      <c r="E42" s="43">
        <v>2.68</v>
      </c>
      <c r="F42" s="41">
        <f t="shared" si="16"/>
        <v>0.7399999999999998</v>
      </c>
      <c r="G42" s="43">
        <v>2.52</v>
      </c>
      <c r="H42" s="41">
        <v>0</v>
      </c>
      <c r="I42" s="43">
        <v>2.37</v>
      </c>
      <c r="J42" s="41">
        <v>0</v>
      </c>
      <c r="K42" s="43">
        <v>2.28</v>
      </c>
      <c r="L42" s="41">
        <v>0</v>
      </c>
      <c r="M42" s="43">
        <v>2</v>
      </c>
      <c r="N42" s="41">
        <f t="shared" si="17"/>
        <v>0.10999999999999988</v>
      </c>
      <c r="O42" s="43">
        <v>1.33</v>
      </c>
      <c r="P42" s="41">
        <f t="shared" si="18"/>
        <v>0.18999999999999995</v>
      </c>
      <c r="Q42" s="43">
        <v>1.03</v>
      </c>
      <c r="R42" s="41">
        <f t="shared" si="19"/>
        <v>0.3400000000000001</v>
      </c>
      <c r="S42" s="49">
        <v>20</v>
      </c>
      <c r="T42" s="46">
        <f t="shared" si="20"/>
        <v>22</v>
      </c>
      <c r="U42" s="43">
        <v>2.5</v>
      </c>
      <c r="V42" s="50">
        <f t="shared" si="21"/>
        <v>1.7000000000000002</v>
      </c>
    </row>
    <row r="43" spans="1:22" ht="12.75">
      <c r="A43" s="47">
        <f t="shared" si="13"/>
        <v>38021</v>
      </c>
      <c r="B43" s="48">
        <f t="shared" si="14"/>
        <v>38027</v>
      </c>
      <c r="C43" s="43">
        <v>2.8</v>
      </c>
      <c r="D43" s="41">
        <f t="shared" si="15"/>
        <v>2.51</v>
      </c>
      <c r="E43" s="43">
        <v>2.72</v>
      </c>
      <c r="F43" s="41">
        <f t="shared" si="16"/>
        <v>0.6999999999999997</v>
      </c>
      <c r="G43" s="43">
        <v>2.53</v>
      </c>
      <c r="H43" s="41">
        <v>0</v>
      </c>
      <c r="I43" s="43">
        <v>2.36</v>
      </c>
      <c r="J43" s="41">
        <v>0</v>
      </c>
      <c r="K43" s="43">
        <v>2.24</v>
      </c>
      <c r="L43" s="41">
        <f>SUM(-K43,2.24)</f>
        <v>0</v>
      </c>
      <c r="M43" s="43">
        <v>2</v>
      </c>
      <c r="N43" s="41">
        <f t="shared" si="17"/>
        <v>0.10999999999999988</v>
      </c>
      <c r="O43" s="43">
        <v>1.31</v>
      </c>
      <c r="P43" s="41">
        <f t="shared" si="18"/>
        <v>0.20999999999999996</v>
      </c>
      <c r="Q43" s="43">
        <v>1.03</v>
      </c>
      <c r="R43" s="41">
        <f t="shared" si="19"/>
        <v>0.3400000000000001</v>
      </c>
      <c r="S43" s="49">
        <v>18</v>
      </c>
      <c r="T43" s="46">
        <f t="shared" si="20"/>
        <v>24</v>
      </c>
      <c r="U43" s="43">
        <v>2.5</v>
      </c>
      <c r="V43" s="50">
        <f t="shared" si="21"/>
        <v>1.7000000000000002</v>
      </c>
    </row>
    <row r="44" spans="1:22" ht="12.75">
      <c r="A44" s="47">
        <f t="shared" si="13"/>
        <v>38014</v>
      </c>
      <c r="B44" s="48">
        <f t="shared" si="14"/>
        <v>38020</v>
      </c>
      <c r="C44" s="43">
        <v>2.59</v>
      </c>
      <c r="D44" s="41">
        <f t="shared" si="15"/>
        <v>2.7199999999999998</v>
      </c>
      <c r="E44" s="43">
        <v>2.46</v>
      </c>
      <c r="F44" s="41">
        <f t="shared" si="16"/>
        <v>0.96</v>
      </c>
      <c r="G44" s="43">
        <v>2.38</v>
      </c>
      <c r="H44" s="41">
        <f>SUM(-G44,2.49)</f>
        <v>0.11000000000000032</v>
      </c>
      <c r="I44" s="43">
        <v>2.32</v>
      </c>
      <c r="J44" s="41">
        <v>0</v>
      </c>
      <c r="K44" s="43">
        <v>2.19</v>
      </c>
      <c r="L44" s="41">
        <f>SUM(-K44,2.24)</f>
        <v>0.050000000000000266</v>
      </c>
      <c r="M44" s="43">
        <v>1.99</v>
      </c>
      <c r="N44" s="41">
        <f t="shared" si="17"/>
        <v>0.11999999999999988</v>
      </c>
      <c r="O44" s="43">
        <v>1.3</v>
      </c>
      <c r="P44" s="41">
        <f t="shared" si="18"/>
        <v>0.21999999999999997</v>
      </c>
      <c r="Q44" s="43">
        <v>1.05</v>
      </c>
      <c r="R44" s="41">
        <f t="shared" si="19"/>
        <v>0.32000000000000006</v>
      </c>
      <c r="S44" s="49">
        <v>18</v>
      </c>
      <c r="T44" s="46">
        <f t="shared" si="20"/>
        <v>24</v>
      </c>
      <c r="U44" s="43">
        <v>2.5</v>
      </c>
      <c r="V44" s="50">
        <f t="shared" si="21"/>
        <v>1.7000000000000002</v>
      </c>
    </row>
    <row r="45" spans="1:22" ht="12.75">
      <c r="A45" s="47">
        <f t="shared" si="13"/>
        <v>38007</v>
      </c>
      <c r="B45" s="48">
        <f t="shared" si="14"/>
        <v>38013</v>
      </c>
      <c r="C45" s="43">
        <v>2.92</v>
      </c>
      <c r="D45" s="41">
        <f t="shared" si="15"/>
        <v>2.3899999999999997</v>
      </c>
      <c r="E45" s="43">
        <v>2.88</v>
      </c>
      <c r="F45" s="41">
        <f t="shared" si="16"/>
        <v>0.54</v>
      </c>
      <c r="G45" s="43">
        <v>2.7</v>
      </c>
      <c r="H45" s="41">
        <v>0</v>
      </c>
      <c r="I45" s="43">
        <v>2.53</v>
      </c>
      <c r="J45" s="41">
        <v>0</v>
      </c>
      <c r="K45" s="43">
        <v>2.36</v>
      </c>
      <c r="L45" s="41">
        <v>0</v>
      </c>
      <c r="M45" s="43">
        <v>2.07</v>
      </c>
      <c r="N45" s="41">
        <f t="shared" si="17"/>
        <v>0.040000000000000036</v>
      </c>
      <c r="O45" s="43">
        <v>1.33</v>
      </c>
      <c r="P45" s="41">
        <f t="shared" si="18"/>
        <v>0.18999999999999995</v>
      </c>
      <c r="Q45" s="43">
        <v>1.05</v>
      </c>
      <c r="R45" s="41">
        <f t="shared" si="19"/>
        <v>0.32000000000000006</v>
      </c>
      <c r="S45" s="49">
        <v>18</v>
      </c>
      <c r="T45" s="46">
        <f t="shared" si="20"/>
        <v>24</v>
      </c>
      <c r="U45" s="43">
        <v>2.5</v>
      </c>
      <c r="V45" s="50">
        <f t="shared" si="21"/>
        <v>1.7000000000000002</v>
      </c>
    </row>
    <row r="46" spans="1:22" ht="12.75">
      <c r="A46" s="47">
        <f t="shared" si="13"/>
        <v>38000</v>
      </c>
      <c r="B46" s="48">
        <f t="shared" si="14"/>
        <v>38006</v>
      </c>
      <c r="C46" s="43">
        <v>2.76</v>
      </c>
      <c r="D46" s="41">
        <f t="shared" si="15"/>
        <v>2.55</v>
      </c>
      <c r="E46" s="43">
        <v>2.64</v>
      </c>
      <c r="F46" s="41">
        <f t="shared" si="16"/>
        <v>0.7799999999999998</v>
      </c>
      <c r="G46" s="43">
        <v>2.56</v>
      </c>
      <c r="H46" s="41">
        <v>0</v>
      </c>
      <c r="I46" s="43">
        <v>2.46</v>
      </c>
      <c r="J46" s="41">
        <v>0</v>
      </c>
      <c r="K46" s="43">
        <v>2.28</v>
      </c>
      <c r="L46" s="41">
        <v>0</v>
      </c>
      <c r="M46" s="43">
        <v>2.05</v>
      </c>
      <c r="N46" s="41">
        <f t="shared" si="17"/>
        <v>0.06000000000000005</v>
      </c>
      <c r="O46" s="43">
        <v>1.32</v>
      </c>
      <c r="P46" s="41">
        <f t="shared" si="18"/>
        <v>0.19999999999999996</v>
      </c>
      <c r="Q46" s="43">
        <v>1.06</v>
      </c>
      <c r="R46" s="41">
        <f t="shared" si="19"/>
        <v>0.31000000000000005</v>
      </c>
      <c r="S46" s="49">
        <v>18</v>
      </c>
      <c r="T46" s="46">
        <f t="shared" si="20"/>
        <v>24</v>
      </c>
      <c r="U46" s="43">
        <v>2.5</v>
      </c>
      <c r="V46" s="50">
        <f t="shared" si="21"/>
        <v>1.7000000000000002</v>
      </c>
    </row>
    <row r="47" spans="1:22" ht="12.75">
      <c r="A47" s="47">
        <f t="shared" si="13"/>
        <v>37993</v>
      </c>
      <c r="B47" s="48">
        <f t="shared" si="14"/>
        <v>37999</v>
      </c>
      <c r="C47" s="43">
        <v>2.59</v>
      </c>
      <c r="D47" s="41">
        <f t="shared" si="15"/>
        <v>2.7199999999999998</v>
      </c>
      <c r="E47" s="43">
        <v>2.46</v>
      </c>
      <c r="F47" s="41">
        <f t="shared" si="16"/>
        <v>0.96</v>
      </c>
      <c r="G47" s="43">
        <v>2.38</v>
      </c>
      <c r="H47" s="41">
        <f aca="true" t="shared" si="22" ref="H47:H61">SUM(-G47,2.49)</f>
        <v>0.11000000000000032</v>
      </c>
      <c r="I47" s="43">
        <v>2.32</v>
      </c>
      <c r="J47" s="41">
        <v>0</v>
      </c>
      <c r="K47" s="43">
        <v>2.19</v>
      </c>
      <c r="L47" s="41">
        <f aca="true" t="shared" si="23" ref="L47:L54">SUM(-K47,2.24)</f>
        <v>0.050000000000000266</v>
      </c>
      <c r="M47" s="43">
        <v>1.99</v>
      </c>
      <c r="N47" s="41">
        <f t="shared" si="17"/>
        <v>0.11999999999999988</v>
      </c>
      <c r="O47" s="43">
        <v>1.3</v>
      </c>
      <c r="P47" s="41">
        <f t="shared" si="18"/>
        <v>0.21999999999999997</v>
      </c>
      <c r="Q47" s="43">
        <v>1.05</v>
      </c>
      <c r="R47" s="41">
        <f t="shared" si="19"/>
        <v>0.32000000000000006</v>
      </c>
      <c r="S47" s="49">
        <v>18</v>
      </c>
      <c r="T47" s="46">
        <f t="shared" si="20"/>
        <v>24</v>
      </c>
      <c r="U47" s="43">
        <v>2.5</v>
      </c>
      <c r="V47" s="50">
        <f t="shared" si="21"/>
        <v>1.7000000000000002</v>
      </c>
    </row>
    <row r="48" spans="1:22" ht="12.75">
      <c r="A48" s="47">
        <f t="shared" si="13"/>
        <v>37986</v>
      </c>
      <c r="B48" s="48">
        <f t="shared" si="14"/>
        <v>37992</v>
      </c>
      <c r="C48" s="43">
        <v>2.59</v>
      </c>
      <c r="D48" s="41">
        <f t="shared" si="15"/>
        <v>2.7199999999999998</v>
      </c>
      <c r="E48" s="43">
        <v>2.46</v>
      </c>
      <c r="F48" s="41">
        <f t="shared" si="16"/>
        <v>0.96</v>
      </c>
      <c r="G48" s="43">
        <v>2.38</v>
      </c>
      <c r="H48" s="41">
        <f t="shared" si="22"/>
        <v>0.11000000000000032</v>
      </c>
      <c r="I48" s="43">
        <v>2.32</v>
      </c>
      <c r="J48" s="41">
        <v>0</v>
      </c>
      <c r="K48" s="43">
        <v>2.19</v>
      </c>
      <c r="L48" s="41">
        <f t="shared" si="23"/>
        <v>0.050000000000000266</v>
      </c>
      <c r="M48" s="43">
        <v>1.99</v>
      </c>
      <c r="N48" s="41">
        <f t="shared" si="17"/>
        <v>0.11999999999999988</v>
      </c>
      <c r="O48" s="43">
        <v>1.3</v>
      </c>
      <c r="P48" s="41">
        <f t="shared" si="18"/>
        <v>0.21999999999999997</v>
      </c>
      <c r="Q48" s="43">
        <v>1.05</v>
      </c>
      <c r="R48" s="41">
        <f t="shared" si="19"/>
        <v>0.32000000000000006</v>
      </c>
      <c r="S48" s="49">
        <v>18</v>
      </c>
      <c r="T48" s="46">
        <f t="shared" si="20"/>
        <v>24</v>
      </c>
      <c r="U48" s="43">
        <v>2.5</v>
      </c>
      <c r="V48" s="50">
        <f t="shared" si="21"/>
        <v>1.7000000000000002</v>
      </c>
    </row>
    <row r="49" spans="1:22" ht="12.75">
      <c r="A49" s="47">
        <f t="shared" si="13"/>
        <v>37979</v>
      </c>
      <c r="B49" s="48">
        <f t="shared" si="14"/>
        <v>37985</v>
      </c>
      <c r="C49" s="43">
        <v>2.59</v>
      </c>
      <c r="D49" s="41">
        <f t="shared" si="15"/>
        <v>2.7199999999999998</v>
      </c>
      <c r="E49" s="43">
        <v>2.46</v>
      </c>
      <c r="F49" s="41">
        <f t="shared" si="16"/>
        <v>0.96</v>
      </c>
      <c r="G49" s="43">
        <v>2.38</v>
      </c>
      <c r="H49" s="41">
        <f t="shared" si="22"/>
        <v>0.11000000000000032</v>
      </c>
      <c r="I49" s="43">
        <v>2.32</v>
      </c>
      <c r="J49" s="41">
        <v>0</v>
      </c>
      <c r="K49" s="43">
        <v>2.19</v>
      </c>
      <c r="L49" s="41">
        <f t="shared" si="23"/>
        <v>0.050000000000000266</v>
      </c>
      <c r="M49" s="43">
        <v>1.99</v>
      </c>
      <c r="N49" s="41">
        <f t="shared" si="17"/>
        <v>0.11999999999999988</v>
      </c>
      <c r="O49" s="43">
        <v>1.3</v>
      </c>
      <c r="P49" s="41">
        <f t="shared" si="18"/>
        <v>0.21999999999999997</v>
      </c>
      <c r="Q49" s="43">
        <v>1.05</v>
      </c>
      <c r="R49" s="41">
        <f t="shared" si="19"/>
        <v>0.32000000000000006</v>
      </c>
      <c r="S49" s="49">
        <v>18</v>
      </c>
      <c r="T49" s="46">
        <f t="shared" si="20"/>
        <v>24</v>
      </c>
      <c r="U49" s="43">
        <v>2.5</v>
      </c>
      <c r="V49" s="50">
        <f t="shared" si="21"/>
        <v>1.7000000000000002</v>
      </c>
    </row>
    <row r="50" spans="1:22" ht="12.75">
      <c r="A50" s="47">
        <f t="shared" si="13"/>
        <v>37972</v>
      </c>
      <c r="B50" s="48">
        <f t="shared" si="14"/>
        <v>37978</v>
      </c>
      <c r="C50" s="43">
        <v>2.59</v>
      </c>
      <c r="D50" s="41">
        <f t="shared" si="15"/>
        <v>2.7199999999999998</v>
      </c>
      <c r="E50" s="43">
        <v>2.46</v>
      </c>
      <c r="F50" s="41">
        <f t="shared" si="16"/>
        <v>0.96</v>
      </c>
      <c r="G50" s="43">
        <v>2.38</v>
      </c>
      <c r="H50" s="41">
        <f t="shared" si="22"/>
        <v>0.11000000000000032</v>
      </c>
      <c r="I50" s="43">
        <v>2.32</v>
      </c>
      <c r="J50" s="41">
        <v>0</v>
      </c>
      <c r="K50" s="43">
        <v>2.19</v>
      </c>
      <c r="L50" s="41">
        <f t="shared" si="23"/>
        <v>0.050000000000000266</v>
      </c>
      <c r="M50" s="43">
        <v>1.99</v>
      </c>
      <c r="N50" s="41">
        <f t="shared" si="17"/>
        <v>0.11999999999999988</v>
      </c>
      <c r="O50" s="43">
        <v>1.3</v>
      </c>
      <c r="P50" s="41">
        <f t="shared" si="18"/>
        <v>0.21999999999999997</v>
      </c>
      <c r="Q50" s="43">
        <v>1.05</v>
      </c>
      <c r="R50" s="41">
        <f t="shared" si="19"/>
        <v>0.32000000000000006</v>
      </c>
      <c r="S50" s="49">
        <v>18</v>
      </c>
      <c r="T50" s="46">
        <f t="shared" si="20"/>
        <v>24</v>
      </c>
      <c r="U50" s="43">
        <v>2.5</v>
      </c>
      <c r="V50" s="50">
        <f t="shared" si="21"/>
        <v>1.7000000000000002</v>
      </c>
    </row>
    <row r="51" spans="1:22" ht="12.75">
      <c r="A51" s="47">
        <f t="shared" si="13"/>
        <v>37965</v>
      </c>
      <c r="B51" s="48">
        <f t="shared" si="14"/>
        <v>37971</v>
      </c>
      <c r="C51" s="43">
        <v>2.59</v>
      </c>
      <c r="D51" s="41">
        <f t="shared" si="15"/>
        <v>2.7199999999999998</v>
      </c>
      <c r="E51" s="43">
        <v>2.49</v>
      </c>
      <c r="F51" s="41">
        <f t="shared" si="16"/>
        <v>0.9299999999999997</v>
      </c>
      <c r="G51" s="43">
        <v>2.4</v>
      </c>
      <c r="H51" s="41">
        <f t="shared" si="22"/>
        <v>0.0900000000000003</v>
      </c>
      <c r="I51" s="43">
        <v>2.35</v>
      </c>
      <c r="J51" s="41">
        <v>0</v>
      </c>
      <c r="K51" s="43">
        <v>2.21</v>
      </c>
      <c r="L51" s="41">
        <f t="shared" si="23"/>
        <v>0.03000000000000025</v>
      </c>
      <c r="M51" s="43">
        <v>2.02</v>
      </c>
      <c r="N51" s="41">
        <f t="shared" si="17"/>
        <v>0.08999999999999986</v>
      </c>
      <c r="O51" s="43">
        <v>1.38</v>
      </c>
      <c r="P51" s="41">
        <f t="shared" si="18"/>
        <v>0.14000000000000012</v>
      </c>
      <c r="Q51" s="43">
        <v>1.14</v>
      </c>
      <c r="R51" s="41">
        <f t="shared" si="19"/>
        <v>0.2300000000000002</v>
      </c>
      <c r="S51" s="49">
        <v>18</v>
      </c>
      <c r="T51" s="46">
        <f t="shared" si="20"/>
        <v>24</v>
      </c>
      <c r="U51" s="43">
        <v>2.5</v>
      </c>
      <c r="V51" s="50">
        <f t="shared" si="21"/>
        <v>1.7000000000000002</v>
      </c>
    </row>
    <row r="52" spans="1:22" ht="12.75">
      <c r="A52" s="47">
        <f t="shared" si="13"/>
        <v>37958</v>
      </c>
      <c r="B52" s="48">
        <f t="shared" si="14"/>
        <v>37964</v>
      </c>
      <c r="C52" s="43">
        <v>2.53</v>
      </c>
      <c r="D52" s="41">
        <f t="shared" si="15"/>
        <v>2.78</v>
      </c>
      <c r="E52" s="43">
        <v>2.41</v>
      </c>
      <c r="F52" s="41">
        <f t="shared" si="16"/>
        <v>1.0099999999999998</v>
      </c>
      <c r="G52" s="43">
        <v>2.33</v>
      </c>
      <c r="H52" s="41">
        <f t="shared" si="22"/>
        <v>0.16000000000000014</v>
      </c>
      <c r="I52" s="43">
        <v>2.28</v>
      </c>
      <c r="J52" s="41">
        <v>0</v>
      </c>
      <c r="K52" s="43">
        <v>2.17</v>
      </c>
      <c r="L52" s="41">
        <f t="shared" si="23"/>
        <v>0.07000000000000028</v>
      </c>
      <c r="M52" s="43">
        <v>1.99</v>
      </c>
      <c r="N52" s="41">
        <f t="shared" si="17"/>
        <v>0.11999999999999988</v>
      </c>
      <c r="O52" s="43">
        <v>1.33</v>
      </c>
      <c r="P52" s="41">
        <f t="shared" si="18"/>
        <v>0.18999999999999995</v>
      </c>
      <c r="Q52" s="43">
        <v>1.08</v>
      </c>
      <c r="R52" s="41">
        <f t="shared" si="19"/>
        <v>0.29000000000000004</v>
      </c>
      <c r="S52" s="49">
        <v>18</v>
      </c>
      <c r="T52" s="46">
        <f t="shared" si="20"/>
        <v>24</v>
      </c>
      <c r="U52" s="43">
        <v>2.5</v>
      </c>
      <c r="V52" s="50">
        <f t="shared" si="21"/>
        <v>1.7000000000000002</v>
      </c>
    </row>
    <row r="53" spans="1:22" ht="12.75">
      <c r="A53" s="47">
        <f t="shared" si="13"/>
        <v>37951</v>
      </c>
      <c r="B53" s="48">
        <f t="shared" si="14"/>
        <v>37957</v>
      </c>
      <c r="C53" s="43">
        <v>2.52</v>
      </c>
      <c r="D53" s="41">
        <f t="shared" si="15"/>
        <v>2.7899999999999996</v>
      </c>
      <c r="E53" s="43">
        <v>2.42</v>
      </c>
      <c r="F53" s="41">
        <f t="shared" si="16"/>
        <v>1</v>
      </c>
      <c r="G53" s="43">
        <v>2.34</v>
      </c>
      <c r="H53" s="41">
        <f t="shared" si="22"/>
        <v>0.15000000000000036</v>
      </c>
      <c r="I53" s="43">
        <v>2.29</v>
      </c>
      <c r="J53" s="41">
        <v>0</v>
      </c>
      <c r="K53" s="43">
        <v>2.19</v>
      </c>
      <c r="L53" s="41">
        <f t="shared" si="23"/>
        <v>0.050000000000000266</v>
      </c>
      <c r="M53" s="43">
        <v>2</v>
      </c>
      <c r="N53" s="41">
        <f t="shared" si="17"/>
        <v>0.10999999999999988</v>
      </c>
      <c r="O53" s="43">
        <v>1.32</v>
      </c>
      <c r="P53" s="41">
        <f t="shared" si="18"/>
        <v>0.19999999999999996</v>
      </c>
      <c r="Q53" s="43">
        <v>1.07</v>
      </c>
      <c r="R53" s="41">
        <f t="shared" si="19"/>
        <v>0.30000000000000004</v>
      </c>
      <c r="S53" s="49">
        <v>18</v>
      </c>
      <c r="T53" s="46">
        <f t="shared" si="20"/>
        <v>24</v>
      </c>
      <c r="U53" s="43">
        <v>2.43</v>
      </c>
      <c r="V53" s="50">
        <f t="shared" si="21"/>
        <v>1.77</v>
      </c>
    </row>
    <row r="54" spans="1:22" ht="12.75">
      <c r="A54" s="47">
        <f t="shared" si="13"/>
        <v>37944</v>
      </c>
      <c r="B54" s="48">
        <f t="shared" si="14"/>
        <v>37950</v>
      </c>
      <c r="C54" s="43">
        <v>2.56</v>
      </c>
      <c r="D54" s="41">
        <f t="shared" si="15"/>
        <v>2.7499999999999996</v>
      </c>
      <c r="E54" s="43">
        <v>2.4</v>
      </c>
      <c r="F54" s="41">
        <f t="shared" si="16"/>
        <v>1.02</v>
      </c>
      <c r="G54" s="43">
        <v>2.32</v>
      </c>
      <c r="H54" s="41">
        <f t="shared" si="22"/>
        <v>0.17000000000000037</v>
      </c>
      <c r="I54" s="43">
        <v>2.26</v>
      </c>
      <c r="J54" s="41">
        <f>SUM(-I54,2.28)</f>
        <v>0.020000000000000018</v>
      </c>
      <c r="K54" s="43">
        <v>2.2</v>
      </c>
      <c r="L54" s="41">
        <f t="shared" si="23"/>
        <v>0.040000000000000036</v>
      </c>
      <c r="M54" s="43">
        <v>2.02</v>
      </c>
      <c r="N54" s="41">
        <f t="shared" si="17"/>
        <v>0.08999999999999986</v>
      </c>
      <c r="O54" s="43">
        <v>1.3</v>
      </c>
      <c r="P54" s="41">
        <f t="shared" si="18"/>
        <v>0.21999999999999997</v>
      </c>
      <c r="Q54" s="43">
        <v>1.03</v>
      </c>
      <c r="R54" s="41">
        <f t="shared" si="19"/>
        <v>0.3400000000000001</v>
      </c>
      <c r="S54" s="49">
        <v>18</v>
      </c>
      <c r="T54" s="46">
        <f t="shared" si="20"/>
        <v>24</v>
      </c>
      <c r="U54" s="43">
        <v>2.43</v>
      </c>
      <c r="V54" s="50">
        <f t="shared" si="21"/>
        <v>1.77</v>
      </c>
    </row>
    <row r="55" spans="1:22" ht="12.75">
      <c r="A55" s="47">
        <f t="shared" si="13"/>
        <v>37937</v>
      </c>
      <c r="B55" s="48">
        <f t="shared" si="14"/>
        <v>37943</v>
      </c>
      <c r="C55" s="43">
        <v>2.58</v>
      </c>
      <c r="D55" s="41">
        <f t="shared" si="15"/>
        <v>2.7299999999999995</v>
      </c>
      <c r="E55" s="43">
        <v>2.44</v>
      </c>
      <c r="F55" s="41">
        <f t="shared" si="16"/>
        <v>0.98</v>
      </c>
      <c r="G55" s="43">
        <v>2.36</v>
      </c>
      <c r="H55" s="41">
        <f t="shared" si="22"/>
        <v>0.13000000000000034</v>
      </c>
      <c r="I55" s="43">
        <v>2.3</v>
      </c>
      <c r="J55" s="41">
        <v>0</v>
      </c>
      <c r="K55" s="43">
        <v>2.24</v>
      </c>
      <c r="L55" s="41">
        <v>0</v>
      </c>
      <c r="M55" s="43">
        <v>2.07</v>
      </c>
      <c r="N55" s="41">
        <f t="shared" si="17"/>
        <v>0.040000000000000036</v>
      </c>
      <c r="O55" s="43">
        <v>1.34</v>
      </c>
      <c r="P55" s="41">
        <f t="shared" si="18"/>
        <v>0.17999999999999994</v>
      </c>
      <c r="Q55" s="43">
        <v>1.05</v>
      </c>
      <c r="R55" s="41">
        <f t="shared" si="19"/>
        <v>0.32000000000000006</v>
      </c>
      <c r="S55" s="49">
        <v>18</v>
      </c>
      <c r="T55" s="46">
        <f t="shared" si="20"/>
        <v>24</v>
      </c>
      <c r="U55" s="43">
        <v>2.28</v>
      </c>
      <c r="V55" s="50">
        <f t="shared" si="21"/>
        <v>1.9200000000000004</v>
      </c>
    </row>
    <row r="56" spans="1:22" ht="12.75">
      <c r="A56" s="47">
        <f t="shared" si="13"/>
        <v>37930</v>
      </c>
      <c r="B56" s="48">
        <f t="shared" si="14"/>
        <v>37936</v>
      </c>
      <c r="C56" s="43">
        <v>2.62</v>
      </c>
      <c r="D56" s="41">
        <f t="shared" si="15"/>
        <v>2.6899999999999995</v>
      </c>
      <c r="E56" s="43">
        <v>2.46</v>
      </c>
      <c r="F56" s="41">
        <f t="shared" si="16"/>
        <v>0.96</v>
      </c>
      <c r="G56" s="43">
        <v>2.36</v>
      </c>
      <c r="H56" s="41">
        <f t="shared" si="22"/>
        <v>0.13000000000000034</v>
      </c>
      <c r="I56" s="43">
        <v>2.3</v>
      </c>
      <c r="J56" s="41">
        <v>0</v>
      </c>
      <c r="K56" s="43">
        <v>2.26</v>
      </c>
      <c r="L56" s="41">
        <v>0</v>
      </c>
      <c r="M56" s="43">
        <v>2.07</v>
      </c>
      <c r="N56" s="41">
        <f t="shared" si="17"/>
        <v>0.040000000000000036</v>
      </c>
      <c r="O56" s="43">
        <v>1.34</v>
      </c>
      <c r="P56" s="41">
        <f t="shared" si="18"/>
        <v>0.17999999999999994</v>
      </c>
      <c r="Q56" s="43">
        <v>1.02</v>
      </c>
      <c r="R56" s="41">
        <f t="shared" si="19"/>
        <v>0.3500000000000001</v>
      </c>
      <c r="S56" s="49">
        <v>18</v>
      </c>
      <c r="T56" s="46">
        <f t="shared" si="20"/>
        <v>24</v>
      </c>
      <c r="U56" s="43">
        <v>2.28</v>
      </c>
      <c r="V56" s="50">
        <f t="shared" si="21"/>
        <v>1.9200000000000004</v>
      </c>
    </row>
    <row r="57" spans="1:22" ht="12.75">
      <c r="A57" s="47">
        <f t="shared" si="13"/>
        <v>37923</v>
      </c>
      <c r="B57" s="48">
        <f t="shared" si="14"/>
        <v>37929</v>
      </c>
      <c r="C57" s="43">
        <v>2.61</v>
      </c>
      <c r="D57" s="41">
        <f t="shared" si="15"/>
        <v>2.6999999999999997</v>
      </c>
      <c r="E57" s="43">
        <v>2.45</v>
      </c>
      <c r="F57" s="41">
        <f t="shared" si="16"/>
        <v>0.9699999999999998</v>
      </c>
      <c r="G57" s="43">
        <v>2.34</v>
      </c>
      <c r="H57" s="41">
        <f t="shared" si="22"/>
        <v>0.15000000000000036</v>
      </c>
      <c r="I57" s="43">
        <v>2.29</v>
      </c>
      <c r="J57" s="41">
        <v>0</v>
      </c>
      <c r="K57" s="43">
        <v>2.25</v>
      </c>
      <c r="L57" s="41">
        <v>0</v>
      </c>
      <c r="M57" s="43">
        <v>2.05</v>
      </c>
      <c r="N57" s="41">
        <f t="shared" si="17"/>
        <v>0.06000000000000005</v>
      </c>
      <c r="O57" s="43">
        <v>1.33</v>
      </c>
      <c r="P57" s="41">
        <f t="shared" si="18"/>
        <v>0.18999999999999995</v>
      </c>
      <c r="Q57" s="43">
        <v>1.03</v>
      </c>
      <c r="R57" s="41">
        <f t="shared" si="19"/>
        <v>0.3400000000000001</v>
      </c>
      <c r="S57" s="49">
        <v>18</v>
      </c>
      <c r="T57" s="46">
        <f t="shared" si="20"/>
        <v>24</v>
      </c>
      <c r="U57" s="43">
        <v>1.95</v>
      </c>
      <c r="V57" s="50">
        <f t="shared" si="21"/>
        <v>2.25</v>
      </c>
    </row>
    <row r="58" spans="1:22" ht="12.75">
      <c r="A58" s="47">
        <f t="shared" si="13"/>
        <v>37916</v>
      </c>
      <c r="B58" s="48">
        <f t="shared" si="14"/>
        <v>37922</v>
      </c>
      <c r="C58" s="43">
        <v>2.64</v>
      </c>
      <c r="D58" s="41">
        <f t="shared" si="15"/>
        <v>2.6699999999999995</v>
      </c>
      <c r="E58" s="43">
        <v>2.5</v>
      </c>
      <c r="F58" s="41">
        <f t="shared" si="16"/>
        <v>0.9199999999999999</v>
      </c>
      <c r="G58" s="43">
        <v>2.37</v>
      </c>
      <c r="H58" s="41">
        <f t="shared" si="22"/>
        <v>0.1200000000000001</v>
      </c>
      <c r="I58" s="43">
        <v>2.32</v>
      </c>
      <c r="J58" s="41">
        <v>0</v>
      </c>
      <c r="K58" s="43">
        <v>2.24</v>
      </c>
      <c r="L58" s="41">
        <v>0</v>
      </c>
      <c r="M58" s="43">
        <v>2.08</v>
      </c>
      <c r="N58" s="41">
        <f t="shared" si="17"/>
        <v>0.029999999999999805</v>
      </c>
      <c r="O58" s="43">
        <v>1.38</v>
      </c>
      <c r="P58" s="41">
        <f t="shared" si="18"/>
        <v>0.14000000000000012</v>
      </c>
      <c r="Q58" s="43">
        <v>1.03</v>
      </c>
      <c r="R58" s="41">
        <f t="shared" si="19"/>
        <v>0.3400000000000001</v>
      </c>
      <c r="S58" s="49">
        <v>18</v>
      </c>
      <c r="T58" s="46">
        <f t="shared" si="20"/>
        <v>24</v>
      </c>
      <c r="U58" s="43">
        <v>1.95</v>
      </c>
      <c r="V58" s="50">
        <f t="shared" si="21"/>
        <v>2.25</v>
      </c>
    </row>
    <row r="59" spans="1:22" ht="12.75">
      <c r="A59" s="47">
        <f t="shared" si="13"/>
        <v>37909</v>
      </c>
      <c r="B59" s="48">
        <f t="shared" si="14"/>
        <v>37915</v>
      </c>
      <c r="C59" s="43">
        <v>2.65</v>
      </c>
      <c r="D59" s="41">
        <f t="shared" si="15"/>
        <v>2.6599999999999997</v>
      </c>
      <c r="E59" s="43">
        <v>2.52</v>
      </c>
      <c r="F59" s="41">
        <f t="shared" si="16"/>
        <v>0.8999999999999999</v>
      </c>
      <c r="G59" s="43">
        <v>2.37</v>
      </c>
      <c r="H59" s="41">
        <f t="shared" si="22"/>
        <v>0.1200000000000001</v>
      </c>
      <c r="I59" s="43">
        <v>2.34</v>
      </c>
      <c r="J59" s="41">
        <v>0</v>
      </c>
      <c r="K59" s="43">
        <v>2.28</v>
      </c>
      <c r="L59" s="41">
        <v>0</v>
      </c>
      <c r="M59" s="43">
        <v>2.12</v>
      </c>
      <c r="N59" s="41">
        <v>0</v>
      </c>
      <c r="O59" s="43">
        <v>1.4</v>
      </c>
      <c r="P59" s="41">
        <f t="shared" si="18"/>
        <v>0.1200000000000001</v>
      </c>
      <c r="Q59" s="43">
        <v>1.04</v>
      </c>
      <c r="R59" s="41">
        <f t="shared" si="19"/>
        <v>0.33000000000000007</v>
      </c>
      <c r="S59" s="49">
        <v>18</v>
      </c>
      <c r="T59" s="46">
        <f t="shared" si="20"/>
        <v>24</v>
      </c>
      <c r="U59" s="43">
        <v>1.9</v>
      </c>
      <c r="V59" s="50">
        <f t="shared" si="21"/>
        <v>2.3000000000000003</v>
      </c>
    </row>
    <row r="60" spans="1:22" ht="12.75">
      <c r="A60" s="47">
        <f t="shared" si="13"/>
        <v>37902</v>
      </c>
      <c r="B60" s="48">
        <f t="shared" si="14"/>
        <v>37908</v>
      </c>
      <c r="C60" s="43">
        <v>2.64</v>
      </c>
      <c r="D60" s="41">
        <f t="shared" si="15"/>
        <v>2.6699999999999995</v>
      </c>
      <c r="E60" s="43">
        <v>2.52</v>
      </c>
      <c r="F60" s="41">
        <f t="shared" si="16"/>
        <v>0.8999999999999999</v>
      </c>
      <c r="G60" s="43">
        <v>2.44</v>
      </c>
      <c r="H60" s="41">
        <f t="shared" si="22"/>
        <v>0.050000000000000266</v>
      </c>
      <c r="I60" s="43">
        <v>2.39</v>
      </c>
      <c r="J60" s="41">
        <v>0</v>
      </c>
      <c r="K60" s="43">
        <v>2.32</v>
      </c>
      <c r="L60" s="41">
        <v>0</v>
      </c>
      <c r="M60" s="43">
        <v>2.17</v>
      </c>
      <c r="N60" s="41">
        <v>0</v>
      </c>
      <c r="O60" s="43">
        <v>1.4</v>
      </c>
      <c r="P60" s="41">
        <f t="shared" si="18"/>
        <v>0.1200000000000001</v>
      </c>
      <c r="Q60" s="43">
        <v>1.05</v>
      </c>
      <c r="R60" s="41">
        <f t="shared" si="19"/>
        <v>0.32000000000000006</v>
      </c>
      <c r="S60" s="49">
        <v>18</v>
      </c>
      <c r="T60" s="46">
        <f t="shared" si="20"/>
        <v>24</v>
      </c>
      <c r="U60" s="43">
        <v>1.9</v>
      </c>
      <c r="V60" s="50">
        <f t="shared" si="21"/>
        <v>2.3000000000000003</v>
      </c>
    </row>
    <row r="61" spans="1:22" ht="12.75">
      <c r="A61" s="47">
        <v>37895</v>
      </c>
      <c r="B61" s="48">
        <f t="shared" si="14"/>
        <v>37901</v>
      </c>
      <c r="C61" s="43">
        <v>2.67</v>
      </c>
      <c r="D61" s="41">
        <f t="shared" si="15"/>
        <v>2.6399999999999997</v>
      </c>
      <c r="E61" s="43">
        <v>2.52</v>
      </c>
      <c r="F61" s="41">
        <f t="shared" si="16"/>
        <v>0.8999999999999999</v>
      </c>
      <c r="G61" s="43">
        <v>2.46</v>
      </c>
      <c r="H61" s="41">
        <f t="shared" si="22"/>
        <v>0.03000000000000025</v>
      </c>
      <c r="I61" s="43">
        <v>2.43</v>
      </c>
      <c r="J61" s="41">
        <v>0</v>
      </c>
      <c r="K61" s="43">
        <v>2.36</v>
      </c>
      <c r="L61" s="41">
        <v>0</v>
      </c>
      <c r="M61" s="43">
        <v>2.19</v>
      </c>
      <c r="N61" s="41">
        <v>0</v>
      </c>
      <c r="O61" s="43">
        <v>1.42</v>
      </c>
      <c r="P61" s="41">
        <f t="shared" si="18"/>
        <v>0.10000000000000009</v>
      </c>
      <c r="Q61" s="43">
        <v>1.1</v>
      </c>
      <c r="R61" s="41">
        <f t="shared" si="19"/>
        <v>0.27</v>
      </c>
      <c r="S61" s="49">
        <v>18</v>
      </c>
      <c r="T61" s="46">
        <f t="shared" si="20"/>
        <v>24</v>
      </c>
      <c r="U61" s="43">
        <v>1.98</v>
      </c>
      <c r="V61" s="50">
        <f t="shared" si="21"/>
        <v>2.22</v>
      </c>
    </row>
  </sheetData>
  <mergeCells count="23"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A5:B5"/>
    <mergeCell ref="C5:D5"/>
    <mergeCell ref="E5:F5"/>
    <mergeCell ref="G5:H5"/>
    <mergeCell ref="Q5:R5"/>
    <mergeCell ref="S5:T5"/>
    <mergeCell ref="U5:V5"/>
    <mergeCell ref="S4:T4"/>
    <mergeCell ref="U4:V4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&amp;C&amp;"Arial,Bold"&amp;14WOOL LOAN, LOAN REPAYMENT, AND LDP RATES&amp;"Arial,Regular"&amp;10
&amp;"Arial,Bold"&amp;12Region 1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V60"/>
  <sheetViews>
    <sheetView workbookViewId="0" topLeftCell="A1">
      <selection activeCell="E34" sqref="D34:E34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2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3" customWidth="1"/>
    <col min="14" max="14" width="4.003906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4" customWidth="1"/>
    <col min="21" max="21" width="6.7109375" style="2" customWidth="1"/>
    <col min="22" max="22" width="5.00390625" style="5" customWidth="1"/>
  </cols>
  <sheetData>
    <row r="1" spans="1:22" ht="12.75">
      <c r="A1" s="83" t="s">
        <v>0</v>
      </c>
      <c r="B1" s="77"/>
      <c r="C1" s="6"/>
      <c r="D1" s="7"/>
      <c r="E1" s="6"/>
      <c r="F1" s="7"/>
      <c r="G1" s="6"/>
      <c r="H1" s="7"/>
      <c r="I1" s="8"/>
      <c r="J1" s="7"/>
      <c r="K1" s="6"/>
      <c r="L1" s="6"/>
      <c r="M1" s="9"/>
      <c r="N1" s="6"/>
      <c r="O1" s="6"/>
      <c r="P1" s="7"/>
      <c r="Q1" s="6"/>
      <c r="R1" s="7"/>
      <c r="S1" s="7"/>
      <c r="T1" s="10"/>
      <c r="U1" s="8"/>
      <c r="V1" s="11"/>
    </row>
    <row r="2" spans="1:22" ht="12.75">
      <c r="A2" s="12" t="s">
        <v>1</v>
      </c>
      <c r="B2" s="13" t="s">
        <v>2</v>
      </c>
      <c r="C2" s="14"/>
      <c r="D2" s="15"/>
      <c r="E2" s="14"/>
      <c r="F2" s="15"/>
      <c r="G2" s="14"/>
      <c r="H2" s="15"/>
      <c r="I2" s="16"/>
      <c r="J2" s="15"/>
      <c r="K2" s="14"/>
      <c r="L2" s="14"/>
      <c r="M2" s="17"/>
      <c r="N2" s="14"/>
      <c r="O2" s="14"/>
      <c r="P2" s="15"/>
      <c r="Q2" s="14"/>
      <c r="R2" s="15"/>
      <c r="S2" s="15"/>
      <c r="T2" s="18"/>
      <c r="U2" s="16"/>
      <c r="V2" s="19"/>
    </row>
    <row r="3" spans="1:22" ht="12.75">
      <c r="A3" s="20">
        <v>0.0006944444444444445</v>
      </c>
      <c r="B3" s="19" t="s">
        <v>3</v>
      </c>
      <c r="C3" s="84" t="s">
        <v>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91"/>
    </row>
    <row r="4" spans="1:22" ht="12.75">
      <c r="A4" s="21" t="s">
        <v>5</v>
      </c>
      <c r="B4" s="19" t="s">
        <v>6</v>
      </c>
      <c r="C4" s="87" t="s">
        <v>7</v>
      </c>
      <c r="D4" s="88"/>
      <c r="E4" s="78" t="s">
        <v>8</v>
      </c>
      <c r="F4" s="88"/>
      <c r="G4" s="78" t="s">
        <v>9</v>
      </c>
      <c r="H4" s="88"/>
      <c r="I4" s="78" t="s">
        <v>10</v>
      </c>
      <c r="J4" s="88"/>
      <c r="K4" s="78" t="s">
        <v>11</v>
      </c>
      <c r="L4" s="88"/>
      <c r="M4" s="78" t="s">
        <v>12</v>
      </c>
      <c r="N4" s="88"/>
      <c r="O4" s="78" t="s">
        <v>13</v>
      </c>
      <c r="P4" s="88"/>
      <c r="Q4" s="78" t="s">
        <v>14</v>
      </c>
      <c r="R4" s="88"/>
      <c r="S4" s="76" t="s">
        <v>15</v>
      </c>
      <c r="T4" s="77"/>
      <c r="U4" s="78" t="s">
        <v>16</v>
      </c>
      <c r="V4" s="88"/>
    </row>
    <row r="5" spans="1:22" ht="12.75">
      <c r="A5" s="89" t="s">
        <v>34</v>
      </c>
      <c r="B5" s="90"/>
      <c r="C5" s="71" t="s">
        <v>18</v>
      </c>
      <c r="D5" s="72"/>
      <c r="E5" s="71" t="s">
        <v>19</v>
      </c>
      <c r="F5" s="72"/>
      <c r="G5" s="71" t="s">
        <v>20</v>
      </c>
      <c r="H5" s="72"/>
      <c r="I5" s="71" t="s">
        <v>21</v>
      </c>
      <c r="J5" s="72"/>
      <c r="K5" s="81" t="s">
        <v>22</v>
      </c>
      <c r="L5" s="82"/>
      <c r="M5" s="81" t="s">
        <v>23</v>
      </c>
      <c r="N5" s="82"/>
      <c r="O5" s="71" t="s">
        <v>24</v>
      </c>
      <c r="P5" s="72"/>
      <c r="Q5" s="71" t="s">
        <v>25</v>
      </c>
      <c r="R5" s="72"/>
      <c r="S5" s="73" t="s">
        <v>26</v>
      </c>
      <c r="T5" s="74"/>
      <c r="U5" s="71" t="s">
        <v>27</v>
      </c>
      <c r="V5" s="72"/>
    </row>
    <row r="6" spans="1:22" ht="12.75">
      <c r="A6" s="22" t="s">
        <v>28</v>
      </c>
      <c r="B6" s="23"/>
      <c r="C6" s="24" t="s">
        <v>29</v>
      </c>
      <c r="D6" s="12" t="s">
        <v>30</v>
      </c>
      <c r="E6" s="24" t="s">
        <v>29</v>
      </c>
      <c r="F6" s="12" t="s">
        <v>30</v>
      </c>
      <c r="G6" s="24" t="s">
        <v>29</v>
      </c>
      <c r="H6" s="12" t="s">
        <v>30</v>
      </c>
      <c r="I6" s="24" t="s">
        <v>29</v>
      </c>
      <c r="J6" s="12" t="s">
        <v>30</v>
      </c>
      <c r="K6" s="25" t="s">
        <v>29</v>
      </c>
      <c r="L6" s="26" t="s">
        <v>30</v>
      </c>
      <c r="M6" s="27" t="s">
        <v>29</v>
      </c>
      <c r="N6" s="17" t="s">
        <v>30</v>
      </c>
      <c r="O6" s="24" t="s">
        <v>29</v>
      </c>
      <c r="P6" s="21" t="s">
        <v>30</v>
      </c>
      <c r="Q6" s="17" t="s">
        <v>29</v>
      </c>
      <c r="R6" s="12" t="s">
        <v>30</v>
      </c>
      <c r="S6" s="12" t="s">
        <v>31</v>
      </c>
      <c r="T6" s="28" t="s">
        <v>30</v>
      </c>
      <c r="U6" s="24" t="s">
        <v>31</v>
      </c>
      <c r="V6" s="21" t="s">
        <v>30</v>
      </c>
    </row>
    <row r="7" spans="1:22" ht="12.75">
      <c r="A7" s="29"/>
      <c r="B7" s="30"/>
      <c r="C7" s="31" t="s">
        <v>32</v>
      </c>
      <c r="D7" s="32" t="s">
        <v>32</v>
      </c>
      <c r="E7" s="31" t="s">
        <v>32</v>
      </c>
      <c r="F7" s="32" t="s">
        <v>32</v>
      </c>
      <c r="G7" s="31" t="s">
        <v>32</v>
      </c>
      <c r="H7" s="33" t="s">
        <v>32</v>
      </c>
      <c r="I7" s="34" t="s">
        <v>32</v>
      </c>
      <c r="J7" s="33" t="s">
        <v>32</v>
      </c>
      <c r="K7" s="35" t="s">
        <v>32</v>
      </c>
      <c r="L7" s="31" t="s">
        <v>32</v>
      </c>
      <c r="M7" s="36" t="s">
        <v>32</v>
      </c>
      <c r="N7" s="34" t="s">
        <v>32</v>
      </c>
      <c r="O7" s="31" t="s">
        <v>32</v>
      </c>
      <c r="P7" s="32" t="s">
        <v>32</v>
      </c>
      <c r="Q7" s="31" t="s">
        <v>32</v>
      </c>
      <c r="R7" s="32" t="s">
        <v>32</v>
      </c>
      <c r="S7" s="32" t="s">
        <v>33</v>
      </c>
      <c r="T7" s="37" t="s">
        <v>32</v>
      </c>
      <c r="U7" s="31" t="s">
        <v>33</v>
      </c>
      <c r="V7" s="33" t="s">
        <v>32</v>
      </c>
    </row>
    <row r="8" spans="1:22" ht="12.75">
      <c r="A8" s="29"/>
      <c r="B8" s="30"/>
      <c r="C8" s="34"/>
      <c r="D8" s="52"/>
      <c r="E8" s="34"/>
      <c r="F8" s="52"/>
      <c r="G8" s="34"/>
      <c r="H8" s="53"/>
      <c r="I8" s="34"/>
      <c r="J8" s="53"/>
      <c r="K8" s="35"/>
      <c r="L8" s="34"/>
      <c r="M8" s="54"/>
      <c r="N8" s="34"/>
      <c r="O8" s="34"/>
      <c r="P8" s="52"/>
      <c r="Q8" s="34"/>
      <c r="R8" s="52"/>
      <c r="S8" s="52"/>
      <c r="T8" s="55"/>
      <c r="U8" s="34"/>
      <c r="V8" s="53"/>
    </row>
    <row r="9" spans="1:22" ht="12.75">
      <c r="A9" s="47">
        <f aca="true" t="shared" si="0" ref="A9:A40">A10+7</f>
        <v>38623</v>
      </c>
      <c r="B9" s="48">
        <f aca="true" t="shared" si="1" ref="B9:B40">A9+6</f>
        <v>38629</v>
      </c>
      <c r="C9" s="43">
        <v>2.75</v>
      </c>
      <c r="D9" s="41">
        <f aca="true" t="shared" si="2" ref="D9:D40">SUM(-C9,5.31)</f>
        <v>2.5599999999999996</v>
      </c>
      <c r="E9" s="43">
        <v>2.43</v>
      </c>
      <c r="F9" s="41">
        <f aca="true" t="shared" si="3" ref="F9:F40">SUM(-E9,3.42)</f>
        <v>0.9899999999999998</v>
      </c>
      <c r="G9" s="43">
        <v>2.12</v>
      </c>
      <c r="H9" s="41">
        <f aca="true" t="shared" si="4" ref="H9:H40">SUM(-G9,2.49)</f>
        <v>0.3700000000000001</v>
      </c>
      <c r="I9" s="43">
        <v>2.02</v>
      </c>
      <c r="J9" s="41">
        <f aca="true" t="shared" si="5" ref="J9:J40">SUM(-I9,2.28)</f>
        <v>0.2599999999999998</v>
      </c>
      <c r="K9" s="43">
        <v>1.96</v>
      </c>
      <c r="L9" s="41">
        <f aca="true" t="shared" si="6" ref="L9:L40">SUM(-K9,2.24)</f>
        <v>0.28000000000000025</v>
      </c>
      <c r="M9" s="43">
        <v>1.85</v>
      </c>
      <c r="N9" s="41">
        <f aca="true" t="shared" si="7" ref="N9:N40">SUM(-M9,2.11)</f>
        <v>0.2599999999999998</v>
      </c>
      <c r="O9" s="43">
        <v>1.21</v>
      </c>
      <c r="P9" s="41">
        <f aca="true" t="shared" si="8" ref="P9:P40">SUM(-O9,1.52)</f>
        <v>0.31000000000000005</v>
      </c>
      <c r="Q9" s="43">
        <v>1.05</v>
      </c>
      <c r="R9" s="41">
        <f aca="true" t="shared" si="9" ref="R9:R40">SUM(-Q9,1.37)</f>
        <v>0.32000000000000006</v>
      </c>
      <c r="S9" s="49">
        <v>23</v>
      </c>
      <c r="T9" s="46">
        <f aca="true" t="shared" si="10" ref="T9:T40">SUM(-S9,42)</f>
        <v>19</v>
      </c>
      <c r="U9" s="43">
        <v>3.69</v>
      </c>
      <c r="V9" s="50">
        <f aca="true" t="shared" si="11" ref="V9:V40">SUM(-U9,4.2)</f>
        <v>0.5100000000000002</v>
      </c>
    </row>
    <row r="10" spans="1:22" ht="12.75">
      <c r="A10" s="47">
        <f t="shared" si="0"/>
        <v>38616</v>
      </c>
      <c r="B10" s="48">
        <f t="shared" si="1"/>
        <v>38622</v>
      </c>
      <c r="C10" s="43">
        <v>2.74</v>
      </c>
      <c r="D10" s="41">
        <f t="shared" si="2"/>
        <v>2.5699999999999994</v>
      </c>
      <c r="E10" s="43">
        <v>2.44</v>
      </c>
      <c r="F10" s="41">
        <f t="shared" si="3"/>
        <v>0.98</v>
      </c>
      <c r="G10" s="43">
        <v>2.14</v>
      </c>
      <c r="H10" s="41">
        <f t="shared" si="4"/>
        <v>0.3500000000000001</v>
      </c>
      <c r="I10" s="43">
        <v>2.02</v>
      </c>
      <c r="J10" s="41">
        <f t="shared" si="5"/>
        <v>0.2599999999999998</v>
      </c>
      <c r="K10" s="43">
        <v>1.98</v>
      </c>
      <c r="L10" s="41">
        <f t="shared" si="6"/>
        <v>0.26000000000000023</v>
      </c>
      <c r="M10" s="43">
        <v>1.86</v>
      </c>
      <c r="N10" s="41">
        <f t="shared" si="7"/>
        <v>0.24999999999999978</v>
      </c>
      <c r="O10" s="43">
        <v>1.21</v>
      </c>
      <c r="P10" s="41">
        <f t="shared" si="8"/>
        <v>0.31000000000000005</v>
      </c>
      <c r="Q10" s="43">
        <v>1.05</v>
      </c>
      <c r="R10" s="41">
        <f t="shared" si="9"/>
        <v>0.32000000000000006</v>
      </c>
      <c r="S10" s="49">
        <v>23</v>
      </c>
      <c r="T10" s="46">
        <f t="shared" si="10"/>
        <v>19</v>
      </c>
      <c r="U10" s="43">
        <v>3.69</v>
      </c>
      <c r="V10" s="50">
        <f t="shared" si="11"/>
        <v>0.5100000000000002</v>
      </c>
    </row>
    <row r="11" spans="1:22" ht="12.75">
      <c r="A11" s="47">
        <f t="shared" si="0"/>
        <v>38609</v>
      </c>
      <c r="B11" s="48">
        <f t="shared" si="1"/>
        <v>38615</v>
      </c>
      <c r="C11" s="43">
        <v>2.73</v>
      </c>
      <c r="D11" s="41">
        <f t="shared" si="2"/>
        <v>2.5799999999999996</v>
      </c>
      <c r="E11" s="43">
        <v>2.43</v>
      </c>
      <c r="F11" s="41">
        <f t="shared" si="3"/>
        <v>0.9899999999999998</v>
      </c>
      <c r="G11" s="43">
        <v>2.12</v>
      </c>
      <c r="H11" s="41">
        <f t="shared" si="4"/>
        <v>0.3700000000000001</v>
      </c>
      <c r="I11" s="43">
        <v>2.02</v>
      </c>
      <c r="J11" s="41">
        <f t="shared" si="5"/>
        <v>0.2599999999999998</v>
      </c>
      <c r="K11" s="43">
        <v>1.97</v>
      </c>
      <c r="L11" s="41">
        <f t="shared" si="6"/>
        <v>0.27000000000000024</v>
      </c>
      <c r="M11" s="43">
        <v>1.85</v>
      </c>
      <c r="N11" s="41">
        <f t="shared" si="7"/>
        <v>0.2599999999999998</v>
      </c>
      <c r="O11" s="43">
        <v>1.21</v>
      </c>
      <c r="P11" s="41">
        <f t="shared" si="8"/>
        <v>0.31000000000000005</v>
      </c>
      <c r="Q11" s="43">
        <v>1.05</v>
      </c>
      <c r="R11" s="41">
        <f t="shared" si="9"/>
        <v>0.32000000000000006</v>
      </c>
      <c r="S11" s="49">
        <v>23</v>
      </c>
      <c r="T11" s="46">
        <f t="shared" si="10"/>
        <v>19</v>
      </c>
      <c r="U11" s="43">
        <v>3.77</v>
      </c>
      <c r="V11" s="50">
        <f t="shared" si="11"/>
        <v>0.43000000000000016</v>
      </c>
    </row>
    <row r="12" spans="1:22" ht="12.75">
      <c r="A12" s="47">
        <f t="shared" si="0"/>
        <v>38602</v>
      </c>
      <c r="B12" s="48">
        <f t="shared" si="1"/>
        <v>38608</v>
      </c>
      <c r="C12" s="43">
        <v>2.75</v>
      </c>
      <c r="D12" s="41">
        <f t="shared" si="2"/>
        <v>2.5599999999999996</v>
      </c>
      <c r="E12" s="43">
        <v>2.44</v>
      </c>
      <c r="F12" s="41">
        <f t="shared" si="3"/>
        <v>0.98</v>
      </c>
      <c r="G12" s="43">
        <v>2.16</v>
      </c>
      <c r="H12" s="41">
        <f t="shared" si="4"/>
        <v>0.33000000000000007</v>
      </c>
      <c r="I12" s="43">
        <v>2.05</v>
      </c>
      <c r="J12" s="41">
        <f t="shared" si="5"/>
        <v>0.22999999999999998</v>
      </c>
      <c r="K12" s="43">
        <v>1.99</v>
      </c>
      <c r="L12" s="41">
        <f t="shared" si="6"/>
        <v>0.2500000000000002</v>
      </c>
      <c r="M12" s="43">
        <v>1.85</v>
      </c>
      <c r="N12" s="41">
        <f t="shared" si="7"/>
        <v>0.2599999999999998</v>
      </c>
      <c r="O12" s="43">
        <v>1.21</v>
      </c>
      <c r="P12" s="41">
        <f t="shared" si="8"/>
        <v>0.31000000000000005</v>
      </c>
      <c r="Q12" s="43">
        <v>1.05</v>
      </c>
      <c r="R12" s="41">
        <f t="shared" si="9"/>
        <v>0.32000000000000006</v>
      </c>
      <c r="S12" s="49">
        <v>23</v>
      </c>
      <c r="T12" s="46">
        <f t="shared" si="10"/>
        <v>19</v>
      </c>
      <c r="U12" s="43">
        <v>3.77</v>
      </c>
      <c r="V12" s="50">
        <f t="shared" si="11"/>
        <v>0.43000000000000016</v>
      </c>
    </row>
    <row r="13" spans="1:22" ht="12.75">
      <c r="A13" s="47">
        <f t="shared" si="0"/>
        <v>38595</v>
      </c>
      <c r="B13" s="48">
        <f t="shared" si="1"/>
        <v>38601</v>
      </c>
      <c r="C13" s="43">
        <v>2.76</v>
      </c>
      <c r="D13" s="41">
        <f t="shared" si="2"/>
        <v>2.55</v>
      </c>
      <c r="E13" s="43">
        <v>2.44</v>
      </c>
      <c r="F13" s="41">
        <f t="shared" si="3"/>
        <v>0.98</v>
      </c>
      <c r="G13" s="43">
        <v>2.2</v>
      </c>
      <c r="H13" s="41">
        <f t="shared" si="4"/>
        <v>0.29000000000000004</v>
      </c>
      <c r="I13" s="43">
        <v>2.06</v>
      </c>
      <c r="J13" s="41">
        <f t="shared" si="5"/>
        <v>0.21999999999999975</v>
      </c>
      <c r="K13" s="43">
        <v>2</v>
      </c>
      <c r="L13" s="41">
        <f t="shared" si="6"/>
        <v>0.2400000000000002</v>
      </c>
      <c r="M13" s="43">
        <v>1.84</v>
      </c>
      <c r="N13" s="41">
        <f t="shared" si="7"/>
        <v>0.2699999999999998</v>
      </c>
      <c r="O13" s="43">
        <v>1.19</v>
      </c>
      <c r="P13" s="41">
        <f t="shared" si="8"/>
        <v>0.33000000000000007</v>
      </c>
      <c r="Q13" s="43">
        <v>1.04</v>
      </c>
      <c r="R13" s="41">
        <f t="shared" si="9"/>
        <v>0.33000000000000007</v>
      </c>
      <c r="S13" s="49">
        <v>23</v>
      </c>
      <c r="T13" s="46">
        <f t="shared" si="10"/>
        <v>19</v>
      </c>
      <c r="U13" s="43">
        <v>3.63</v>
      </c>
      <c r="V13" s="50">
        <f t="shared" si="11"/>
        <v>0.5700000000000003</v>
      </c>
    </row>
    <row r="14" spans="1:22" ht="12.75">
      <c r="A14" s="47">
        <f t="shared" si="0"/>
        <v>38588</v>
      </c>
      <c r="B14" s="48">
        <f t="shared" si="1"/>
        <v>38594</v>
      </c>
      <c r="C14" s="43">
        <v>2.75</v>
      </c>
      <c r="D14" s="41">
        <f t="shared" si="2"/>
        <v>2.5599999999999996</v>
      </c>
      <c r="E14" s="43">
        <v>2.46</v>
      </c>
      <c r="F14" s="41">
        <f t="shared" si="3"/>
        <v>0.96</v>
      </c>
      <c r="G14" s="43">
        <v>2.2</v>
      </c>
      <c r="H14" s="41">
        <f t="shared" si="4"/>
        <v>0.29000000000000004</v>
      </c>
      <c r="I14" s="43">
        <v>2.07</v>
      </c>
      <c r="J14" s="41">
        <f t="shared" si="5"/>
        <v>0.20999999999999996</v>
      </c>
      <c r="K14" s="43">
        <v>2</v>
      </c>
      <c r="L14" s="41">
        <f t="shared" si="6"/>
        <v>0.2400000000000002</v>
      </c>
      <c r="M14" s="43">
        <v>1.84</v>
      </c>
      <c r="N14" s="41">
        <f t="shared" si="7"/>
        <v>0.2699999999999998</v>
      </c>
      <c r="O14" s="43">
        <v>1.18</v>
      </c>
      <c r="P14" s="41">
        <f t="shared" si="8"/>
        <v>0.3400000000000001</v>
      </c>
      <c r="Q14" s="43">
        <v>1.03</v>
      </c>
      <c r="R14" s="41">
        <f t="shared" si="9"/>
        <v>0.3400000000000001</v>
      </c>
      <c r="S14" s="49">
        <v>24</v>
      </c>
      <c r="T14" s="46">
        <f t="shared" si="10"/>
        <v>18</v>
      </c>
      <c r="U14" s="43">
        <v>3.63</v>
      </c>
      <c r="V14" s="50">
        <f t="shared" si="11"/>
        <v>0.5700000000000003</v>
      </c>
    </row>
    <row r="15" spans="1:22" ht="12.75">
      <c r="A15" s="47">
        <f t="shared" si="0"/>
        <v>38581</v>
      </c>
      <c r="B15" s="48">
        <f t="shared" si="1"/>
        <v>38587</v>
      </c>
      <c r="C15" s="43">
        <v>2.8</v>
      </c>
      <c r="D15" s="41">
        <f t="shared" si="2"/>
        <v>2.51</v>
      </c>
      <c r="E15" s="43">
        <v>2.54</v>
      </c>
      <c r="F15" s="41">
        <f t="shared" si="3"/>
        <v>0.8799999999999999</v>
      </c>
      <c r="G15" s="43">
        <v>2.25</v>
      </c>
      <c r="H15" s="41">
        <f t="shared" si="4"/>
        <v>0.2400000000000002</v>
      </c>
      <c r="I15" s="43">
        <v>2.12</v>
      </c>
      <c r="J15" s="41">
        <f t="shared" si="5"/>
        <v>0.1599999999999997</v>
      </c>
      <c r="K15" s="43">
        <v>2.05</v>
      </c>
      <c r="L15" s="41">
        <f t="shared" si="6"/>
        <v>0.1900000000000004</v>
      </c>
      <c r="M15" s="43">
        <v>1.88</v>
      </c>
      <c r="N15" s="41">
        <f t="shared" si="7"/>
        <v>0.22999999999999998</v>
      </c>
      <c r="O15" s="43">
        <v>1.2</v>
      </c>
      <c r="P15" s="41">
        <f t="shared" si="8"/>
        <v>0.32000000000000006</v>
      </c>
      <c r="Q15" s="43">
        <v>1.05</v>
      </c>
      <c r="R15" s="41">
        <f t="shared" si="9"/>
        <v>0.32000000000000006</v>
      </c>
      <c r="S15" s="49">
        <v>24</v>
      </c>
      <c r="T15" s="46">
        <f t="shared" si="10"/>
        <v>18</v>
      </c>
      <c r="U15" s="43">
        <v>3.63</v>
      </c>
      <c r="V15" s="50">
        <f t="shared" si="11"/>
        <v>0.5700000000000003</v>
      </c>
    </row>
    <row r="16" spans="1:22" ht="12.75">
      <c r="A16" s="47">
        <f t="shared" si="0"/>
        <v>38574</v>
      </c>
      <c r="B16" s="48">
        <f t="shared" si="1"/>
        <v>38580</v>
      </c>
      <c r="C16" s="43">
        <v>2.82</v>
      </c>
      <c r="D16" s="41">
        <f t="shared" si="2"/>
        <v>2.4899999999999998</v>
      </c>
      <c r="E16" s="43">
        <v>2.57</v>
      </c>
      <c r="F16" s="41">
        <f t="shared" si="3"/>
        <v>0.8500000000000001</v>
      </c>
      <c r="G16" s="43">
        <v>2.3</v>
      </c>
      <c r="H16" s="41">
        <f t="shared" si="4"/>
        <v>0.1900000000000004</v>
      </c>
      <c r="I16" s="43">
        <v>2.16</v>
      </c>
      <c r="J16" s="41">
        <f t="shared" si="5"/>
        <v>0.11999999999999966</v>
      </c>
      <c r="K16" s="43">
        <v>2.11</v>
      </c>
      <c r="L16" s="41">
        <f t="shared" si="6"/>
        <v>0.13000000000000034</v>
      </c>
      <c r="M16" s="43">
        <v>1.89</v>
      </c>
      <c r="N16" s="41">
        <f t="shared" si="7"/>
        <v>0.21999999999999997</v>
      </c>
      <c r="O16" s="43">
        <v>1.22</v>
      </c>
      <c r="P16" s="41">
        <f t="shared" si="8"/>
        <v>0.30000000000000004</v>
      </c>
      <c r="Q16" s="43">
        <v>1.07</v>
      </c>
      <c r="R16" s="41">
        <f t="shared" si="9"/>
        <v>0.30000000000000004</v>
      </c>
      <c r="S16" s="49">
        <v>24</v>
      </c>
      <c r="T16" s="46">
        <f t="shared" si="10"/>
        <v>18</v>
      </c>
      <c r="U16" s="43">
        <v>3.65</v>
      </c>
      <c r="V16" s="50">
        <f t="shared" si="11"/>
        <v>0.5500000000000003</v>
      </c>
    </row>
    <row r="17" spans="1:22" ht="12.75">
      <c r="A17" s="47">
        <f t="shared" si="0"/>
        <v>38567</v>
      </c>
      <c r="B17" s="48">
        <f t="shared" si="1"/>
        <v>38573</v>
      </c>
      <c r="C17" s="43">
        <v>2.78</v>
      </c>
      <c r="D17" s="41">
        <f t="shared" si="2"/>
        <v>2.53</v>
      </c>
      <c r="E17" s="43">
        <v>2.56</v>
      </c>
      <c r="F17" s="41">
        <f t="shared" si="3"/>
        <v>0.8599999999999999</v>
      </c>
      <c r="G17" s="43">
        <v>2.28</v>
      </c>
      <c r="H17" s="41">
        <f t="shared" si="4"/>
        <v>0.2100000000000004</v>
      </c>
      <c r="I17" s="43">
        <v>2.17</v>
      </c>
      <c r="J17" s="41">
        <f t="shared" si="5"/>
        <v>0.10999999999999988</v>
      </c>
      <c r="K17" s="43">
        <v>2.12</v>
      </c>
      <c r="L17" s="41">
        <f t="shared" si="6"/>
        <v>0.1200000000000001</v>
      </c>
      <c r="M17" s="43">
        <v>1.87</v>
      </c>
      <c r="N17" s="41">
        <f t="shared" si="7"/>
        <v>0.23999999999999977</v>
      </c>
      <c r="O17" s="43">
        <v>1.21</v>
      </c>
      <c r="P17" s="41">
        <f t="shared" si="8"/>
        <v>0.31000000000000005</v>
      </c>
      <c r="Q17" s="43">
        <v>1.05</v>
      </c>
      <c r="R17" s="41">
        <f t="shared" si="9"/>
        <v>0.32000000000000006</v>
      </c>
      <c r="S17" s="49">
        <v>24</v>
      </c>
      <c r="T17" s="46">
        <f t="shared" si="10"/>
        <v>18</v>
      </c>
      <c r="U17" s="43">
        <v>3.65</v>
      </c>
      <c r="V17" s="50">
        <f t="shared" si="11"/>
        <v>0.5500000000000003</v>
      </c>
    </row>
    <row r="18" spans="1:22" ht="12.75">
      <c r="A18" s="47">
        <f t="shared" si="0"/>
        <v>38560</v>
      </c>
      <c r="B18" s="48">
        <f t="shared" si="1"/>
        <v>38566</v>
      </c>
      <c r="C18" s="43">
        <v>2.78</v>
      </c>
      <c r="D18" s="41">
        <f t="shared" si="2"/>
        <v>2.53</v>
      </c>
      <c r="E18" s="43">
        <v>2.56</v>
      </c>
      <c r="F18" s="41">
        <f t="shared" si="3"/>
        <v>0.8599999999999999</v>
      </c>
      <c r="G18" s="43">
        <v>2.28</v>
      </c>
      <c r="H18" s="41">
        <f t="shared" si="4"/>
        <v>0.2100000000000004</v>
      </c>
      <c r="I18" s="43">
        <v>2.17</v>
      </c>
      <c r="J18" s="41">
        <f t="shared" si="5"/>
        <v>0.10999999999999988</v>
      </c>
      <c r="K18" s="43">
        <v>2.12</v>
      </c>
      <c r="L18" s="41">
        <f t="shared" si="6"/>
        <v>0.1200000000000001</v>
      </c>
      <c r="M18" s="43">
        <v>1.87</v>
      </c>
      <c r="N18" s="41">
        <f t="shared" si="7"/>
        <v>0.23999999999999977</v>
      </c>
      <c r="O18" s="43">
        <v>1.21</v>
      </c>
      <c r="P18" s="41">
        <f t="shared" si="8"/>
        <v>0.31000000000000005</v>
      </c>
      <c r="Q18" s="43">
        <v>1.05</v>
      </c>
      <c r="R18" s="41">
        <f t="shared" si="9"/>
        <v>0.32000000000000006</v>
      </c>
      <c r="S18" s="49">
        <v>24</v>
      </c>
      <c r="T18" s="46">
        <f t="shared" si="10"/>
        <v>18</v>
      </c>
      <c r="U18" s="43">
        <v>3.65</v>
      </c>
      <c r="V18" s="50">
        <f t="shared" si="11"/>
        <v>0.5500000000000003</v>
      </c>
    </row>
    <row r="19" spans="1:22" ht="12.75">
      <c r="A19" s="47">
        <f t="shared" si="0"/>
        <v>38553</v>
      </c>
      <c r="B19" s="48">
        <f t="shared" si="1"/>
        <v>38559</v>
      </c>
      <c r="C19" s="43">
        <v>2.78</v>
      </c>
      <c r="D19" s="41">
        <f t="shared" si="2"/>
        <v>2.53</v>
      </c>
      <c r="E19" s="43">
        <v>2.56</v>
      </c>
      <c r="F19" s="41">
        <f t="shared" si="3"/>
        <v>0.8599999999999999</v>
      </c>
      <c r="G19" s="43">
        <v>2.28</v>
      </c>
      <c r="H19" s="41">
        <f t="shared" si="4"/>
        <v>0.2100000000000004</v>
      </c>
      <c r="I19" s="43">
        <v>2.17</v>
      </c>
      <c r="J19" s="41">
        <f t="shared" si="5"/>
        <v>0.10999999999999988</v>
      </c>
      <c r="K19" s="43">
        <v>2.12</v>
      </c>
      <c r="L19" s="41">
        <f t="shared" si="6"/>
        <v>0.1200000000000001</v>
      </c>
      <c r="M19" s="43">
        <v>1.87</v>
      </c>
      <c r="N19" s="41">
        <f t="shared" si="7"/>
        <v>0.23999999999999977</v>
      </c>
      <c r="O19" s="43">
        <v>1.21</v>
      </c>
      <c r="P19" s="41">
        <f t="shared" si="8"/>
        <v>0.31000000000000005</v>
      </c>
      <c r="Q19" s="43">
        <v>1.05</v>
      </c>
      <c r="R19" s="41">
        <f t="shared" si="9"/>
        <v>0.32000000000000006</v>
      </c>
      <c r="S19" s="49">
        <v>25</v>
      </c>
      <c r="T19" s="46">
        <f t="shared" si="10"/>
        <v>17</v>
      </c>
      <c r="U19" s="43">
        <v>3.65</v>
      </c>
      <c r="V19" s="50">
        <f t="shared" si="11"/>
        <v>0.5500000000000003</v>
      </c>
    </row>
    <row r="20" spans="1:22" ht="12.75">
      <c r="A20" s="47">
        <f t="shared" si="0"/>
        <v>38546</v>
      </c>
      <c r="B20" s="48">
        <f t="shared" si="1"/>
        <v>38552</v>
      </c>
      <c r="C20" s="43">
        <v>2.73</v>
      </c>
      <c r="D20" s="41">
        <f t="shared" si="2"/>
        <v>2.5799999999999996</v>
      </c>
      <c r="E20" s="43">
        <v>2.52</v>
      </c>
      <c r="F20" s="41">
        <f t="shared" si="3"/>
        <v>0.8999999999999999</v>
      </c>
      <c r="G20" s="43">
        <v>2.25</v>
      </c>
      <c r="H20" s="41">
        <f t="shared" si="4"/>
        <v>0.2400000000000002</v>
      </c>
      <c r="I20" s="43">
        <v>2.15</v>
      </c>
      <c r="J20" s="41">
        <f t="shared" si="5"/>
        <v>0.1299999999999999</v>
      </c>
      <c r="K20" s="43">
        <v>2.11</v>
      </c>
      <c r="L20" s="41">
        <f t="shared" si="6"/>
        <v>0.13000000000000034</v>
      </c>
      <c r="M20" s="43">
        <v>1.84</v>
      </c>
      <c r="N20" s="41">
        <f t="shared" si="7"/>
        <v>0.2699999999999998</v>
      </c>
      <c r="O20" s="43">
        <v>1.19</v>
      </c>
      <c r="P20" s="41">
        <f t="shared" si="8"/>
        <v>0.33000000000000007</v>
      </c>
      <c r="Q20" s="43">
        <v>1.05</v>
      </c>
      <c r="R20" s="41">
        <f t="shared" si="9"/>
        <v>0.32000000000000006</v>
      </c>
      <c r="S20" s="49">
        <v>25</v>
      </c>
      <c r="T20" s="46">
        <f t="shared" si="10"/>
        <v>17</v>
      </c>
      <c r="U20" s="43">
        <v>3.65</v>
      </c>
      <c r="V20" s="50">
        <f t="shared" si="11"/>
        <v>0.5500000000000003</v>
      </c>
    </row>
    <row r="21" spans="1:22" ht="12.75">
      <c r="A21" s="47">
        <f t="shared" si="0"/>
        <v>38539</v>
      </c>
      <c r="B21" s="48">
        <f t="shared" si="1"/>
        <v>38545</v>
      </c>
      <c r="C21" s="43">
        <v>2.78</v>
      </c>
      <c r="D21" s="41">
        <f t="shared" si="2"/>
        <v>2.53</v>
      </c>
      <c r="E21" s="43">
        <v>2.53</v>
      </c>
      <c r="F21" s="41">
        <f t="shared" si="3"/>
        <v>0.8900000000000001</v>
      </c>
      <c r="G21" s="43">
        <v>2.28</v>
      </c>
      <c r="H21" s="41">
        <f t="shared" si="4"/>
        <v>0.2100000000000004</v>
      </c>
      <c r="I21" s="43">
        <v>2.18</v>
      </c>
      <c r="J21" s="41">
        <f t="shared" si="5"/>
        <v>0.09999999999999964</v>
      </c>
      <c r="K21" s="43">
        <v>2.13</v>
      </c>
      <c r="L21" s="41">
        <f t="shared" si="6"/>
        <v>0.11000000000000032</v>
      </c>
      <c r="M21" s="43">
        <v>1.84</v>
      </c>
      <c r="N21" s="41">
        <f t="shared" si="7"/>
        <v>0.2699999999999998</v>
      </c>
      <c r="O21" s="43">
        <v>1.19</v>
      </c>
      <c r="P21" s="41">
        <f t="shared" si="8"/>
        <v>0.33000000000000007</v>
      </c>
      <c r="Q21" s="43">
        <v>1.05</v>
      </c>
      <c r="R21" s="41">
        <f t="shared" si="9"/>
        <v>0.32000000000000006</v>
      </c>
      <c r="S21" s="49">
        <v>25</v>
      </c>
      <c r="T21" s="46">
        <f t="shared" si="10"/>
        <v>17</v>
      </c>
      <c r="U21" s="43">
        <v>3.65</v>
      </c>
      <c r="V21" s="50">
        <f t="shared" si="11"/>
        <v>0.5500000000000003</v>
      </c>
    </row>
    <row r="22" spans="1:22" ht="12.75">
      <c r="A22" s="47">
        <f t="shared" si="0"/>
        <v>38532</v>
      </c>
      <c r="B22" s="48">
        <f t="shared" si="1"/>
        <v>38538</v>
      </c>
      <c r="C22" s="43">
        <v>2.81</v>
      </c>
      <c r="D22" s="41">
        <f t="shared" si="2"/>
        <v>2.4999999999999996</v>
      </c>
      <c r="E22" s="43">
        <v>2.55</v>
      </c>
      <c r="F22" s="41">
        <f t="shared" si="3"/>
        <v>0.8700000000000001</v>
      </c>
      <c r="G22" s="43">
        <v>2.29</v>
      </c>
      <c r="H22" s="41">
        <f t="shared" si="4"/>
        <v>0.20000000000000018</v>
      </c>
      <c r="I22" s="43">
        <v>2.148</v>
      </c>
      <c r="J22" s="41">
        <f t="shared" si="5"/>
        <v>0.13199999999999967</v>
      </c>
      <c r="K22" s="43">
        <v>2.14</v>
      </c>
      <c r="L22" s="41">
        <f t="shared" si="6"/>
        <v>0.10000000000000009</v>
      </c>
      <c r="M22" s="43">
        <v>1.85</v>
      </c>
      <c r="N22" s="41">
        <f t="shared" si="7"/>
        <v>0.2599999999999998</v>
      </c>
      <c r="O22" s="43">
        <v>1.2</v>
      </c>
      <c r="P22" s="41">
        <f t="shared" si="8"/>
        <v>0.32000000000000006</v>
      </c>
      <c r="Q22" s="43">
        <v>1.05</v>
      </c>
      <c r="R22" s="41">
        <f t="shared" si="9"/>
        <v>0.32000000000000006</v>
      </c>
      <c r="S22" s="49">
        <v>23</v>
      </c>
      <c r="T22" s="46">
        <f t="shared" si="10"/>
        <v>19</v>
      </c>
      <c r="U22" s="43">
        <v>3.65</v>
      </c>
      <c r="V22" s="50">
        <f t="shared" si="11"/>
        <v>0.5500000000000003</v>
      </c>
    </row>
    <row r="23" spans="1:22" ht="12.75">
      <c r="A23" s="47">
        <f t="shared" si="0"/>
        <v>38525</v>
      </c>
      <c r="B23" s="48">
        <f t="shared" si="1"/>
        <v>38531</v>
      </c>
      <c r="C23" s="43">
        <v>2.78</v>
      </c>
      <c r="D23" s="41">
        <f t="shared" si="2"/>
        <v>2.53</v>
      </c>
      <c r="E23" s="43">
        <v>2.52</v>
      </c>
      <c r="F23" s="41">
        <f t="shared" si="3"/>
        <v>0.8999999999999999</v>
      </c>
      <c r="G23" s="43">
        <v>2.27</v>
      </c>
      <c r="H23" s="41">
        <f t="shared" si="4"/>
        <v>0.2200000000000002</v>
      </c>
      <c r="I23" s="43">
        <v>2.12</v>
      </c>
      <c r="J23" s="41">
        <f t="shared" si="5"/>
        <v>0.1599999999999997</v>
      </c>
      <c r="K23" s="43">
        <v>2.08</v>
      </c>
      <c r="L23" s="41">
        <f t="shared" si="6"/>
        <v>0.16000000000000014</v>
      </c>
      <c r="M23" s="43">
        <v>1.83</v>
      </c>
      <c r="N23" s="41">
        <f t="shared" si="7"/>
        <v>0.2799999999999998</v>
      </c>
      <c r="O23" s="43">
        <v>1.19</v>
      </c>
      <c r="P23" s="41">
        <f t="shared" si="8"/>
        <v>0.33000000000000007</v>
      </c>
      <c r="Q23" s="43">
        <v>1.05</v>
      </c>
      <c r="R23" s="41">
        <f t="shared" si="9"/>
        <v>0.32000000000000006</v>
      </c>
      <c r="S23" s="49">
        <v>23</v>
      </c>
      <c r="T23" s="46">
        <f t="shared" si="10"/>
        <v>19</v>
      </c>
      <c r="U23" s="43">
        <v>3.65</v>
      </c>
      <c r="V23" s="50">
        <f t="shared" si="11"/>
        <v>0.5500000000000003</v>
      </c>
    </row>
    <row r="24" spans="1:22" ht="12.75">
      <c r="A24" s="47">
        <f t="shared" si="0"/>
        <v>38518</v>
      </c>
      <c r="B24" s="48">
        <f t="shared" si="1"/>
        <v>38524</v>
      </c>
      <c r="C24" s="43">
        <v>2.84</v>
      </c>
      <c r="D24" s="41">
        <f t="shared" si="2"/>
        <v>2.4699999999999998</v>
      </c>
      <c r="E24" s="43">
        <v>2.57</v>
      </c>
      <c r="F24" s="41">
        <f t="shared" si="3"/>
        <v>0.8500000000000001</v>
      </c>
      <c r="G24" s="43">
        <v>2.3</v>
      </c>
      <c r="H24" s="41">
        <f t="shared" si="4"/>
        <v>0.1900000000000004</v>
      </c>
      <c r="I24" s="43">
        <v>2.13</v>
      </c>
      <c r="J24" s="41">
        <f t="shared" si="5"/>
        <v>0.1499999999999999</v>
      </c>
      <c r="K24" s="43">
        <v>2.08</v>
      </c>
      <c r="L24" s="41">
        <f t="shared" si="6"/>
        <v>0.16000000000000014</v>
      </c>
      <c r="M24" s="43">
        <v>1.82</v>
      </c>
      <c r="N24" s="41">
        <f t="shared" si="7"/>
        <v>0.2899999999999998</v>
      </c>
      <c r="O24" s="43">
        <v>1.19</v>
      </c>
      <c r="P24" s="41">
        <f t="shared" si="8"/>
        <v>0.33000000000000007</v>
      </c>
      <c r="Q24" s="43">
        <v>1.05</v>
      </c>
      <c r="R24" s="41">
        <f t="shared" si="9"/>
        <v>0.32000000000000006</v>
      </c>
      <c r="S24" s="49">
        <v>26</v>
      </c>
      <c r="T24" s="46">
        <f t="shared" si="10"/>
        <v>16</v>
      </c>
      <c r="U24" s="43">
        <v>3.38</v>
      </c>
      <c r="V24" s="50">
        <f t="shared" si="11"/>
        <v>0.8200000000000003</v>
      </c>
    </row>
    <row r="25" spans="1:22" ht="12.75">
      <c r="A25" s="47">
        <f t="shared" si="0"/>
        <v>38511</v>
      </c>
      <c r="B25" s="48">
        <f t="shared" si="1"/>
        <v>38517</v>
      </c>
      <c r="C25" s="43">
        <v>2.84</v>
      </c>
      <c r="D25" s="41">
        <f t="shared" si="2"/>
        <v>2.4699999999999998</v>
      </c>
      <c r="E25" s="43">
        <v>2.56</v>
      </c>
      <c r="F25" s="41">
        <f t="shared" si="3"/>
        <v>0.8599999999999999</v>
      </c>
      <c r="G25" s="43">
        <v>2.3</v>
      </c>
      <c r="H25" s="41">
        <f t="shared" si="4"/>
        <v>0.1900000000000004</v>
      </c>
      <c r="I25" s="43">
        <v>2.11</v>
      </c>
      <c r="J25" s="41">
        <f t="shared" si="5"/>
        <v>0.16999999999999993</v>
      </c>
      <c r="K25" s="43">
        <v>2.06</v>
      </c>
      <c r="L25" s="41">
        <f t="shared" si="6"/>
        <v>0.18000000000000016</v>
      </c>
      <c r="M25" s="43">
        <v>1.8</v>
      </c>
      <c r="N25" s="41">
        <f t="shared" si="7"/>
        <v>0.30999999999999983</v>
      </c>
      <c r="O25" s="43">
        <v>1.18</v>
      </c>
      <c r="P25" s="41">
        <f t="shared" si="8"/>
        <v>0.3400000000000001</v>
      </c>
      <c r="Q25" s="43">
        <v>1.03</v>
      </c>
      <c r="R25" s="41">
        <f t="shared" si="9"/>
        <v>0.3400000000000001</v>
      </c>
      <c r="S25" s="49">
        <v>26</v>
      </c>
      <c r="T25" s="46">
        <f t="shared" si="10"/>
        <v>16</v>
      </c>
      <c r="U25" s="43">
        <v>3.38</v>
      </c>
      <c r="V25" s="50">
        <f t="shared" si="11"/>
        <v>0.8200000000000003</v>
      </c>
    </row>
    <row r="26" spans="1:22" ht="12.75">
      <c r="A26" s="47">
        <f t="shared" si="0"/>
        <v>38504</v>
      </c>
      <c r="B26" s="48">
        <f t="shared" si="1"/>
        <v>38510</v>
      </c>
      <c r="C26" s="43">
        <v>2.88</v>
      </c>
      <c r="D26" s="41">
        <f t="shared" si="2"/>
        <v>2.4299999999999997</v>
      </c>
      <c r="E26" s="43">
        <v>2.61</v>
      </c>
      <c r="F26" s="41">
        <f t="shared" si="3"/>
        <v>0.81</v>
      </c>
      <c r="G26" s="43">
        <v>2.33</v>
      </c>
      <c r="H26" s="41">
        <f t="shared" si="4"/>
        <v>0.16000000000000014</v>
      </c>
      <c r="I26" s="43">
        <v>2.13</v>
      </c>
      <c r="J26" s="41">
        <f t="shared" si="5"/>
        <v>0.1499999999999999</v>
      </c>
      <c r="K26" s="43">
        <v>2.08</v>
      </c>
      <c r="L26" s="41">
        <f t="shared" si="6"/>
        <v>0.16000000000000014</v>
      </c>
      <c r="M26" s="43">
        <v>1.81</v>
      </c>
      <c r="N26" s="41">
        <f t="shared" si="7"/>
        <v>0.2999999999999998</v>
      </c>
      <c r="O26" s="43">
        <v>1.19</v>
      </c>
      <c r="P26" s="41">
        <f t="shared" si="8"/>
        <v>0.33000000000000007</v>
      </c>
      <c r="Q26" s="43">
        <v>1.03</v>
      </c>
      <c r="R26" s="41">
        <f t="shared" si="9"/>
        <v>0.3400000000000001</v>
      </c>
      <c r="S26" s="49">
        <v>26</v>
      </c>
      <c r="T26" s="46">
        <f t="shared" si="10"/>
        <v>16</v>
      </c>
      <c r="U26" s="43">
        <v>3.23</v>
      </c>
      <c r="V26" s="50">
        <f t="shared" si="11"/>
        <v>0.9700000000000002</v>
      </c>
    </row>
    <row r="27" spans="1:22" ht="12.75">
      <c r="A27" s="47">
        <f t="shared" si="0"/>
        <v>38497</v>
      </c>
      <c r="B27" s="48">
        <f t="shared" si="1"/>
        <v>38503</v>
      </c>
      <c r="C27" s="43">
        <v>2.93</v>
      </c>
      <c r="D27" s="41">
        <f t="shared" si="2"/>
        <v>2.3799999999999994</v>
      </c>
      <c r="E27" s="43">
        <v>2.68</v>
      </c>
      <c r="F27" s="41">
        <f t="shared" si="3"/>
        <v>0.7399999999999998</v>
      </c>
      <c r="G27" s="43">
        <v>2.36</v>
      </c>
      <c r="H27" s="41">
        <f t="shared" si="4"/>
        <v>0.13000000000000034</v>
      </c>
      <c r="I27" s="43">
        <v>2.16</v>
      </c>
      <c r="J27" s="41">
        <f t="shared" si="5"/>
        <v>0.11999999999999966</v>
      </c>
      <c r="K27" s="43">
        <v>2.08</v>
      </c>
      <c r="L27" s="41">
        <f t="shared" si="6"/>
        <v>0.16000000000000014</v>
      </c>
      <c r="M27" s="43">
        <v>1.79</v>
      </c>
      <c r="N27" s="41">
        <f t="shared" si="7"/>
        <v>0.31999999999999984</v>
      </c>
      <c r="O27" s="43">
        <v>1.19</v>
      </c>
      <c r="P27" s="41">
        <f t="shared" si="8"/>
        <v>0.33000000000000007</v>
      </c>
      <c r="Q27" s="43">
        <v>1.03</v>
      </c>
      <c r="R27" s="41">
        <f t="shared" si="9"/>
        <v>0.3400000000000001</v>
      </c>
      <c r="S27" s="49">
        <v>26</v>
      </c>
      <c r="T27" s="46">
        <f t="shared" si="10"/>
        <v>16</v>
      </c>
      <c r="U27" s="43">
        <v>3.23</v>
      </c>
      <c r="V27" s="50">
        <f t="shared" si="11"/>
        <v>0.9700000000000002</v>
      </c>
    </row>
    <row r="28" spans="1:22" ht="12.75">
      <c r="A28" s="47">
        <f t="shared" si="0"/>
        <v>38490</v>
      </c>
      <c r="B28" s="48">
        <f t="shared" si="1"/>
        <v>38496</v>
      </c>
      <c r="C28" s="43">
        <v>2.96</v>
      </c>
      <c r="D28" s="41">
        <f t="shared" si="2"/>
        <v>2.3499999999999996</v>
      </c>
      <c r="E28" s="43">
        <v>2.68</v>
      </c>
      <c r="F28" s="41">
        <f t="shared" si="3"/>
        <v>0.7399999999999998</v>
      </c>
      <c r="G28" s="43">
        <v>2.36</v>
      </c>
      <c r="H28" s="41">
        <f t="shared" si="4"/>
        <v>0.13000000000000034</v>
      </c>
      <c r="I28" s="43">
        <v>2.14</v>
      </c>
      <c r="J28" s="41">
        <f t="shared" si="5"/>
        <v>0.13999999999999968</v>
      </c>
      <c r="K28" s="43">
        <v>2.06</v>
      </c>
      <c r="L28" s="41">
        <f t="shared" si="6"/>
        <v>0.18000000000000016</v>
      </c>
      <c r="M28" s="43">
        <v>1.81</v>
      </c>
      <c r="N28" s="41">
        <f t="shared" si="7"/>
        <v>0.2999999999999998</v>
      </c>
      <c r="O28" s="43">
        <v>1.18</v>
      </c>
      <c r="P28" s="41">
        <f t="shared" si="8"/>
        <v>0.3400000000000001</v>
      </c>
      <c r="Q28" s="43">
        <v>1.04</v>
      </c>
      <c r="R28" s="41">
        <f t="shared" si="9"/>
        <v>0.33000000000000007</v>
      </c>
      <c r="S28" s="49">
        <v>26</v>
      </c>
      <c r="T28" s="46">
        <f t="shared" si="10"/>
        <v>16</v>
      </c>
      <c r="U28" s="43">
        <v>3.23</v>
      </c>
      <c r="V28" s="50">
        <f t="shared" si="11"/>
        <v>0.9700000000000002</v>
      </c>
    </row>
    <row r="29" spans="1:22" ht="12.75">
      <c r="A29" s="47">
        <f t="shared" si="0"/>
        <v>38483</v>
      </c>
      <c r="B29" s="48">
        <f t="shared" si="1"/>
        <v>38489</v>
      </c>
      <c r="C29" s="43">
        <v>2.95</v>
      </c>
      <c r="D29" s="41">
        <f t="shared" si="2"/>
        <v>2.3599999999999994</v>
      </c>
      <c r="E29" s="43">
        <v>2.71</v>
      </c>
      <c r="F29" s="41">
        <f t="shared" si="3"/>
        <v>0.71</v>
      </c>
      <c r="G29" s="43">
        <v>2.39</v>
      </c>
      <c r="H29" s="41">
        <f t="shared" si="4"/>
        <v>0.10000000000000009</v>
      </c>
      <c r="I29" s="43">
        <v>2.15</v>
      </c>
      <c r="J29" s="41">
        <f t="shared" si="5"/>
        <v>0.1299999999999999</v>
      </c>
      <c r="K29" s="43">
        <v>2.07</v>
      </c>
      <c r="L29" s="41">
        <f t="shared" si="6"/>
        <v>0.17000000000000037</v>
      </c>
      <c r="M29" s="43">
        <v>1.82</v>
      </c>
      <c r="N29" s="41">
        <f t="shared" si="7"/>
        <v>0.2899999999999998</v>
      </c>
      <c r="O29" s="43">
        <v>1.19</v>
      </c>
      <c r="P29" s="41">
        <f t="shared" si="8"/>
        <v>0.33000000000000007</v>
      </c>
      <c r="Q29" s="43">
        <v>1.04</v>
      </c>
      <c r="R29" s="41">
        <f t="shared" si="9"/>
        <v>0.33000000000000007</v>
      </c>
      <c r="S29" s="49">
        <v>26</v>
      </c>
      <c r="T29" s="46">
        <f t="shared" si="10"/>
        <v>16</v>
      </c>
      <c r="U29" s="43">
        <v>3.48</v>
      </c>
      <c r="V29" s="50">
        <f t="shared" si="11"/>
        <v>0.7200000000000002</v>
      </c>
    </row>
    <row r="30" spans="1:22" ht="12.75">
      <c r="A30" s="47">
        <f t="shared" si="0"/>
        <v>38476</v>
      </c>
      <c r="B30" s="48">
        <f t="shared" si="1"/>
        <v>38482</v>
      </c>
      <c r="C30" s="43">
        <v>2.92</v>
      </c>
      <c r="D30" s="41">
        <f t="shared" si="2"/>
        <v>2.3899999999999997</v>
      </c>
      <c r="E30" s="43">
        <v>2.69</v>
      </c>
      <c r="F30" s="41">
        <f t="shared" si="3"/>
        <v>0.73</v>
      </c>
      <c r="G30" s="43">
        <v>2.38</v>
      </c>
      <c r="H30" s="41">
        <f t="shared" si="4"/>
        <v>0.11000000000000032</v>
      </c>
      <c r="I30" s="43">
        <v>2.16</v>
      </c>
      <c r="J30" s="41">
        <f t="shared" si="5"/>
        <v>0.11999999999999966</v>
      </c>
      <c r="K30" s="43">
        <v>2.06</v>
      </c>
      <c r="L30" s="41">
        <f t="shared" si="6"/>
        <v>0.18000000000000016</v>
      </c>
      <c r="M30" s="43">
        <v>1.8</v>
      </c>
      <c r="N30" s="41">
        <f t="shared" si="7"/>
        <v>0.30999999999999983</v>
      </c>
      <c r="O30" s="43">
        <v>1.18</v>
      </c>
      <c r="P30" s="41">
        <f t="shared" si="8"/>
        <v>0.3400000000000001</v>
      </c>
      <c r="Q30" s="43">
        <v>1.04</v>
      </c>
      <c r="R30" s="41">
        <f t="shared" si="9"/>
        <v>0.33000000000000007</v>
      </c>
      <c r="S30" s="49">
        <v>24</v>
      </c>
      <c r="T30" s="46">
        <f t="shared" si="10"/>
        <v>18</v>
      </c>
      <c r="U30" s="43">
        <v>3.48</v>
      </c>
      <c r="V30" s="50">
        <f t="shared" si="11"/>
        <v>0.7200000000000002</v>
      </c>
    </row>
    <row r="31" spans="1:22" ht="12.75">
      <c r="A31" s="47">
        <f t="shared" si="0"/>
        <v>38469</v>
      </c>
      <c r="B31" s="48">
        <f t="shared" si="1"/>
        <v>38475</v>
      </c>
      <c r="C31" s="43">
        <v>2.92</v>
      </c>
      <c r="D31" s="41">
        <f t="shared" si="2"/>
        <v>2.3899999999999997</v>
      </c>
      <c r="E31" s="43">
        <v>2.7</v>
      </c>
      <c r="F31" s="41">
        <f t="shared" si="3"/>
        <v>0.7199999999999998</v>
      </c>
      <c r="G31" s="43">
        <v>2.39</v>
      </c>
      <c r="H31" s="41">
        <f t="shared" si="4"/>
        <v>0.10000000000000009</v>
      </c>
      <c r="I31" s="43">
        <v>2.16</v>
      </c>
      <c r="J31" s="41">
        <f t="shared" si="5"/>
        <v>0.11999999999999966</v>
      </c>
      <c r="K31" s="43">
        <v>2.06</v>
      </c>
      <c r="L31" s="41">
        <f t="shared" si="6"/>
        <v>0.18000000000000016</v>
      </c>
      <c r="M31" s="43">
        <v>1.81</v>
      </c>
      <c r="N31" s="41">
        <f t="shared" si="7"/>
        <v>0.2999999999999998</v>
      </c>
      <c r="O31" s="43">
        <v>1.19</v>
      </c>
      <c r="P31" s="41">
        <f t="shared" si="8"/>
        <v>0.33000000000000007</v>
      </c>
      <c r="Q31" s="43">
        <v>1.05</v>
      </c>
      <c r="R31" s="41">
        <f t="shared" si="9"/>
        <v>0.32000000000000006</v>
      </c>
      <c r="S31" s="49">
        <v>24</v>
      </c>
      <c r="T31" s="46">
        <f t="shared" si="10"/>
        <v>18</v>
      </c>
      <c r="U31" s="43">
        <v>3.48</v>
      </c>
      <c r="V31" s="50">
        <f t="shared" si="11"/>
        <v>0.7200000000000002</v>
      </c>
    </row>
    <row r="32" spans="1:22" ht="12.75">
      <c r="A32" s="47">
        <f t="shared" si="0"/>
        <v>38462</v>
      </c>
      <c r="B32" s="48">
        <f t="shared" si="1"/>
        <v>38468</v>
      </c>
      <c r="C32" s="43">
        <v>2.92</v>
      </c>
      <c r="D32" s="41">
        <f t="shared" si="2"/>
        <v>2.3899999999999997</v>
      </c>
      <c r="E32" s="43">
        <v>2.7</v>
      </c>
      <c r="F32" s="41">
        <f t="shared" si="3"/>
        <v>0.7199999999999998</v>
      </c>
      <c r="G32" s="43">
        <v>2.39</v>
      </c>
      <c r="H32" s="41">
        <f t="shared" si="4"/>
        <v>0.10000000000000009</v>
      </c>
      <c r="I32" s="43">
        <v>2.16</v>
      </c>
      <c r="J32" s="41">
        <f t="shared" si="5"/>
        <v>0.11999999999999966</v>
      </c>
      <c r="K32" s="43">
        <v>2.05</v>
      </c>
      <c r="L32" s="41">
        <f t="shared" si="6"/>
        <v>0.1900000000000004</v>
      </c>
      <c r="M32" s="43">
        <v>1.8</v>
      </c>
      <c r="N32" s="41">
        <f t="shared" si="7"/>
        <v>0.30999999999999983</v>
      </c>
      <c r="O32" s="43">
        <v>1.19</v>
      </c>
      <c r="P32" s="41">
        <f t="shared" si="8"/>
        <v>0.33000000000000007</v>
      </c>
      <c r="Q32" s="43">
        <v>1.04</v>
      </c>
      <c r="R32" s="41">
        <f t="shared" si="9"/>
        <v>0.33000000000000007</v>
      </c>
      <c r="S32" s="49">
        <v>24</v>
      </c>
      <c r="T32" s="46">
        <f t="shared" si="10"/>
        <v>18</v>
      </c>
      <c r="U32" s="43">
        <v>3.28</v>
      </c>
      <c r="V32" s="50">
        <f t="shared" si="11"/>
        <v>0.9200000000000004</v>
      </c>
    </row>
    <row r="33" spans="1:22" ht="12.75">
      <c r="A33" s="47">
        <f t="shared" si="0"/>
        <v>38455</v>
      </c>
      <c r="B33" s="48">
        <f t="shared" si="1"/>
        <v>38461</v>
      </c>
      <c r="C33" s="43">
        <v>2.92</v>
      </c>
      <c r="D33" s="41">
        <f t="shared" si="2"/>
        <v>2.3899999999999997</v>
      </c>
      <c r="E33" s="43">
        <v>2.72</v>
      </c>
      <c r="F33" s="41">
        <f t="shared" si="3"/>
        <v>0.6999999999999997</v>
      </c>
      <c r="G33" s="43">
        <v>2.39</v>
      </c>
      <c r="H33" s="41">
        <f t="shared" si="4"/>
        <v>0.10000000000000009</v>
      </c>
      <c r="I33" s="43">
        <v>2.17</v>
      </c>
      <c r="J33" s="41">
        <f t="shared" si="5"/>
        <v>0.10999999999999988</v>
      </c>
      <c r="K33" s="43">
        <v>2.06</v>
      </c>
      <c r="L33" s="41">
        <f t="shared" si="6"/>
        <v>0.18000000000000016</v>
      </c>
      <c r="M33" s="43">
        <v>1.79</v>
      </c>
      <c r="N33" s="41">
        <f t="shared" si="7"/>
        <v>0.31999999999999984</v>
      </c>
      <c r="O33" s="43">
        <v>1.18</v>
      </c>
      <c r="P33" s="41">
        <f t="shared" si="8"/>
        <v>0.3400000000000001</v>
      </c>
      <c r="Q33" s="43">
        <v>1.03</v>
      </c>
      <c r="R33" s="41">
        <f t="shared" si="9"/>
        <v>0.3400000000000001</v>
      </c>
      <c r="S33" s="49">
        <v>25</v>
      </c>
      <c r="T33" s="46">
        <f t="shared" si="10"/>
        <v>17</v>
      </c>
      <c r="U33" s="43">
        <v>3.28</v>
      </c>
      <c r="V33" s="50">
        <f t="shared" si="11"/>
        <v>0.9200000000000004</v>
      </c>
    </row>
    <row r="34" spans="1:22" ht="12.75">
      <c r="A34" s="47">
        <f t="shared" si="0"/>
        <v>38448</v>
      </c>
      <c r="B34" s="48">
        <f t="shared" si="1"/>
        <v>38454</v>
      </c>
      <c r="C34" s="43">
        <v>2.92</v>
      </c>
      <c r="D34" s="41">
        <f t="shared" si="2"/>
        <v>2.3899999999999997</v>
      </c>
      <c r="E34" s="43">
        <v>2.76</v>
      </c>
      <c r="F34" s="41">
        <f t="shared" si="3"/>
        <v>0.6600000000000001</v>
      </c>
      <c r="G34" s="43">
        <v>2.39</v>
      </c>
      <c r="H34" s="41">
        <f t="shared" si="4"/>
        <v>0.10000000000000009</v>
      </c>
      <c r="I34" s="43">
        <v>2.17</v>
      </c>
      <c r="J34" s="41">
        <f t="shared" si="5"/>
        <v>0.10999999999999988</v>
      </c>
      <c r="K34" s="43">
        <v>2.06</v>
      </c>
      <c r="L34" s="41">
        <f t="shared" si="6"/>
        <v>0.18000000000000016</v>
      </c>
      <c r="M34" s="43">
        <v>1.81</v>
      </c>
      <c r="N34" s="41">
        <f t="shared" si="7"/>
        <v>0.2999999999999998</v>
      </c>
      <c r="O34" s="43">
        <v>1.18</v>
      </c>
      <c r="P34" s="41">
        <f t="shared" si="8"/>
        <v>0.3400000000000001</v>
      </c>
      <c r="Q34" s="43">
        <v>1.03</v>
      </c>
      <c r="R34" s="41">
        <f t="shared" si="9"/>
        <v>0.3400000000000001</v>
      </c>
      <c r="S34" s="49">
        <v>25</v>
      </c>
      <c r="T34" s="46">
        <f t="shared" si="10"/>
        <v>17</v>
      </c>
      <c r="U34" s="43">
        <v>2.91</v>
      </c>
      <c r="V34" s="50">
        <f t="shared" si="11"/>
        <v>1.29</v>
      </c>
    </row>
    <row r="35" spans="1:22" ht="12.75">
      <c r="A35" s="47">
        <f t="shared" si="0"/>
        <v>38441</v>
      </c>
      <c r="B35" s="48">
        <f t="shared" si="1"/>
        <v>38447</v>
      </c>
      <c r="C35" s="43">
        <v>2.92</v>
      </c>
      <c r="D35" s="41">
        <f t="shared" si="2"/>
        <v>2.3899999999999997</v>
      </c>
      <c r="E35" s="43">
        <v>2.76</v>
      </c>
      <c r="F35" s="41">
        <f t="shared" si="3"/>
        <v>0.6600000000000001</v>
      </c>
      <c r="G35" s="43">
        <v>2.39</v>
      </c>
      <c r="H35" s="41">
        <f t="shared" si="4"/>
        <v>0.10000000000000009</v>
      </c>
      <c r="I35" s="43">
        <v>2.17</v>
      </c>
      <c r="J35" s="41">
        <f t="shared" si="5"/>
        <v>0.10999999999999988</v>
      </c>
      <c r="K35" s="43">
        <v>2.06</v>
      </c>
      <c r="L35" s="41">
        <f t="shared" si="6"/>
        <v>0.18000000000000016</v>
      </c>
      <c r="M35" s="43">
        <v>1.81</v>
      </c>
      <c r="N35" s="41">
        <f t="shared" si="7"/>
        <v>0.2999999999999998</v>
      </c>
      <c r="O35" s="43">
        <v>1.18</v>
      </c>
      <c r="P35" s="41">
        <f t="shared" si="8"/>
        <v>0.3400000000000001</v>
      </c>
      <c r="Q35" s="43">
        <v>1.03</v>
      </c>
      <c r="R35" s="41">
        <f t="shared" si="9"/>
        <v>0.3400000000000001</v>
      </c>
      <c r="S35" s="49">
        <v>25</v>
      </c>
      <c r="T35" s="46">
        <f t="shared" si="10"/>
        <v>17</v>
      </c>
      <c r="U35" s="43">
        <v>2.91</v>
      </c>
      <c r="V35" s="50">
        <f t="shared" si="11"/>
        <v>1.29</v>
      </c>
    </row>
    <row r="36" spans="1:22" ht="12.75">
      <c r="A36" s="47">
        <f t="shared" si="0"/>
        <v>38434</v>
      </c>
      <c r="B36" s="48">
        <f t="shared" si="1"/>
        <v>38440</v>
      </c>
      <c r="C36" s="43">
        <v>2.95</v>
      </c>
      <c r="D36" s="41">
        <f t="shared" si="2"/>
        <v>2.3599999999999994</v>
      </c>
      <c r="E36" s="43">
        <v>2.73</v>
      </c>
      <c r="F36" s="41">
        <f t="shared" si="3"/>
        <v>0.69</v>
      </c>
      <c r="G36" s="43">
        <v>2.42</v>
      </c>
      <c r="H36" s="41">
        <f t="shared" si="4"/>
        <v>0.07000000000000028</v>
      </c>
      <c r="I36" s="43">
        <v>2.19</v>
      </c>
      <c r="J36" s="41">
        <f t="shared" si="5"/>
        <v>0.08999999999999986</v>
      </c>
      <c r="K36" s="43">
        <v>2.08</v>
      </c>
      <c r="L36" s="41">
        <f t="shared" si="6"/>
        <v>0.16000000000000014</v>
      </c>
      <c r="M36" s="43">
        <v>1.83</v>
      </c>
      <c r="N36" s="41">
        <f t="shared" si="7"/>
        <v>0.2799999999999998</v>
      </c>
      <c r="O36" s="43">
        <v>1.2</v>
      </c>
      <c r="P36" s="41">
        <f t="shared" si="8"/>
        <v>0.32000000000000006</v>
      </c>
      <c r="Q36" s="43">
        <v>1.04</v>
      </c>
      <c r="R36" s="41">
        <f t="shared" si="9"/>
        <v>0.33000000000000007</v>
      </c>
      <c r="S36" s="49">
        <v>23</v>
      </c>
      <c r="T36" s="46">
        <f t="shared" si="10"/>
        <v>19</v>
      </c>
      <c r="U36" s="43">
        <v>2.91</v>
      </c>
      <c r="V36" s="50">
        <f t="shared" si="11"/>
        <v>1.29</v>
      </c>
    </row>
    <row r="37" spans="1:22" ht="12.75">
      <c r="A37" s="47">
        <f t="shared" si="0"/>
        <v>38427</v>
      </c>
      <c r="B37" s="48">
        <f t="shared" si="1"/>
        <v>38433</v>
      </c>
      <c r="C37" s="43">
        <v>2.96</v>
      </c>
      <c r="D37" s="41">
        <f t="shared" si="2"/>
        <v>2.3499999999999996</v>
      </c>
      <c r="E37" s="43">
        <v>2.71</v>
      </c>
      <c r="F37" s="41">
        <f t="shared" si="3"/>
        <v>0.71</v>
      </c>
      <c r="G37" s="43">
        <v>2.4</v>
      </c>
      <c r="H37" s="41">
        <f t="shared" si="4"/>
        <v>0.0900000000000003</v>
      </c>
      <c r="I37" s="43">
        <v>2.18</v>
      </c>
      <c r="J37" s="41">
        <f t="shared" si="5"/>
        <v>0.09999999999999964</v>
      </c>
      <c r="K37" s="43">
        <v>2.08</v>
      </c>
      <c r="L37" s="41">
        <f t="shared" si="6"/>
        <v>0.16000000000000014</v>
      </c>
      <c r="M37" s="43">
        <v>1.82</v>
      </c>
      <c r="N37" s="41">
        <f t="shared" si="7"/>
        <v>0.2899999999999998</v>
      </c>
      <c r="O37" s="43">
        <v>1.2</v>
      </c>
      <c r="P37" s="41">
        <f t="shared" si="8"/>
        <v>0.32000000000000006</v>
      </c>
      <c r="Q37" s="43">
        <v>1.05</v>
      </c>
      <c r="R37" s="41">
        <f t="shared" si="9"/>
        <v>0.32000000000000006</v>
      </c>
      <c r="S37" s="49">
        <v>25</v>
      </c>
      <c r="T37" s="46">
        <f t="shared" si="10"/>
        <v>17</v>
      </c>
      <c r="U37" s="43">
        <v>2.91</v>
      </c>
      <c r="V37" s="50">
        <f t="shared" si="11"/>
        <v>1.29</v>
      </c>
    </row>
    <row r="38" spans="1:22" ht="12.75">
      <c r="A38" s="47">
        <f t="shared" si="0"/>
        <v>38420</v>
      </c>
      <c r="B38" s="48">
        <f t="shared" si="1"/>
        <v>38426</v>
      </c>
      <c r="C38" s="43">
        <v>2.92</v>
      </c>
      <c r="D38" s="41">
        <f t="shared" si="2"/>
        <v>2.3899999999999997</v>
      </c>
      <c r="E38" s="43">
        <v>2.69</v>
      </c>
      <c r="F38" s="41">
        <f t="shared" si="3"/>
        <v>0.73</v>
      </c>
      <c r="G38" s="43">
        <v>2.41</v>
      </c>
      <c r="H38" s="41">
        <f t="shared" si="4"/>
        <v>0.08000000000000007</v>
      </c>
      <c r="I38" s="43">
        <v>2.18</v>
      </c>
      <c r="J38" s="41">
        <f t="shared" si="5"/>
        <v>0.09999999999999964</v>
      </c>
      <c r="K38" s="43">
        <v>2.06</v>
      </c>
      <c r="L38" s="41">
        <f t="shared" si="6"/>
        <v>0.18000000000000016</v>
      </c>
      <c r="M38" s="43">
        <v>1.8</v>
      </c>
      <c r="N38" s="41">
        <f t="shared" si="7"/>
        <v>0.30999999999999983</v>
      </c>
      <c r="O38" s="43">
        <v>1.18</v>
      </c>
      <c r="P38" s="41">
        <f t="shared" si="8"/>
        <v>0.3400000000000001</v>
      </c>
      <c r="Q38" s="43">
        <v>1.04</v>
      </c>
      <c r="R38" s="41">
        <f t="shared" si="9"/>
        <v>0.33000000000000007</v>
      </c>
      <c r="S38" s="49">
        <v>27</v>
      </c>
      <c r="T38" s="46">
        <f t="shared" si="10"/>
        <v>15</v>
      </c>
      <c r="U38" s="43">
        <v>3.11</v>
      </c>
      <c r="V38" s="50">
        <f t="shared" si="11"/>
        <v>1.0900000000000003</v>
      </c>
    </row>
    <row r="39" spans="1:22" ht="12.75">
      <c r="A39" s="47">
        <f t="shared" si="0"/>
        <v>38413</v>
      </c>
      <c r="B39" s="48">
        <f t="shared" si="1"/>
        <v>38419</v>
      </c>
      <c r="C39" s="43">
        <v>2.97</v>
      </c>
      <c r="D39" s="41">
        <f t="shared" si="2"/>
        <v>2.3399999999999994</v>
      </c>
      <c r="E39" s="43">
        <v>2.71</v>
      </c>
      <c r="F39" s="41">
        <f t="shared" si="3"/>
        <v>0.71</v>
      </c>
      <c r="G39" s="43">
        <v>2.4</v>
      </c>
      <c r="H39" s="41">
        <f t="shared" si="4"/>
        <v>0.0900000000000003</v>
      </c>
      <c r="I39" s="43">
        <v>2.18</v>
      </c>
      <c r="J39" s="41">
        <f t="shared" si="5"/>
        <v>0.09999999999999964</v>
      </c>
      <c r="K39" s="43">
        <v>2.07</v>
      </c>
      <c r="L39" s="41">
        <f t="shared" si="6"/>
        <v>0.17000000000000037</v>
      </c>
      <c r="M39" s="43">
        <v>1.82</v>
      </c>
      <c r="N39" s="41">
        <f t="shared" si="7"/>
        <v>0.2899999999999998</v>
      </c>
      <c r="O39" s="43">
        <v>1.19</v>
      </c>
      <c r="P39" s="41">
        <f t="shared" si="8"/>
        <v>0.33000000000000007</v>
      </c>
      <c r="Q39" s="43">
        <v>1.05</v>
      </c>
      <c r="R39" s="41">
        <f t="shared" si="9"/>
        <v>0.32000000000000006</v>
      </c>
      <c r="S39" s="49">
        <v>27</v>
      </c>
      <c r="T39" s="46">
        <f t="shared" si="10"/>
        <v>15</v>
      </c>
      <c r="U39" s="43">
        <v>3.11</v>
      </c>
      <c r="V39" s="50">
        <f t="shared" si="11"/>
        <v>1.0900000000000003</v>
      </c>
    </row>
    <row r="40" spans="1:22" ht="12.75">
      <c r="A40" s="47">
        <f t="shared" si="0"/>
        <v>38406</v>
      </c>
      <c r="B40" s="48">
        <f t="shared" si="1"/>
        <v>38412</v>
      </c>
      <c r="C40" s="43">
        <v>2.96</v>
      </c>
      <c r="D40" s="41">
        <f t="shared" si="2"/>
        <v>2.3499999999999996</v>
      </c>
      <c r="E40" s="43">
        <v>2.71</v>
      </c>
      <c r="F40" s="41">
        <f t="shared" si="3"/>
        <v>0.71</v>
      </c>
      <c r="G40" s="43">
        <v>2.41</v>
      </c>
      <c r="H40" s="41">
        <f t="shared" si="4"/>
        <v>0.08000000000000007</v>
      </c>
      <c r="I40" s="43">
        <v>2.18</v>
      </c>
      <c r="J40" s="41">
        <f t="shared" si="5"/>
        <v>0.09999999999999964</v>
      </c>
      <c r="K40" s="43">
        <v>2.08</v>
      </c>
      <c r="L40" s="41">
        <f t="shared" si="6"/>
        <v>0.16000000000000014</v>
      </c>
      <c r="M40" s="43">
        <v>1.81</v>
      </c>
      <c r="N40" s="41">
        <f t="shared" si="7"/>
        <v>0.2999999999999998</v>
      </c>
      <c r="O40" s="43">
        <v>1.19</v>
      </c>
      <c r="P40" s="41">
        <f t="shared" si="8"/>
        <v>0.33000000000000007</v>
      </c>
      <c r="Q40" s="43">
        <v>1.05</v>
      </c>
      <c r="R40" s="41">
        <f t="shared" si="9"/>
        <v>0.32000000000000006</v>
      </c>
      <c r="S40" s="49">
        <v>25</v>
      </c>
      <c r="T40" s="46">
        <f t="shared" si="10"/>
        <v>17</v>
      </c>
      <c r="U40" s="43">
        <v>2.91</v>
      </c>
      <c r="V40" s="50">
        <f t="shared" si="11"/>
        <v>1.29</v>
      </c>
    </row>
    <row r="41" spans="1:22" ht="12.75">
      <c r="A41" s="47">
        <f aca="true" t="shared" si="12" ref="A41:A59">A42+7</f>
        <v>38399</v>
      </c>
      <c r="B41" s="48">
        <f aca="true" t="shared" si="13" ref="B41:B60">A41+6</f>
        <v>38405</v>
      </c>
      <c r="C41" s="43">
        <v>2.96</v>
      </c>
      <c r="D41" s="41">
        <f aca="true" t="shared" si="14" ref="D41:D60">SUM(-C41,5.31)</f>
        <v>2.3499999999999996</v>
      </c>
      <c r="E41" s="43">
        <v>2.74</v>
      </c>
      <c r="F41" s="41">
        <f aca="true" t="shared" si="15" ref="F41:F60">SUM(-E41,3.42)</f>
        <v>0.6799999999999997</v>
      </c>
      <c r="G41" s="43">
        <v>2.44</v>
      </c>
      <c r="H41" s="41">
        <f aca="true" t="shared" si="16" ref="H41:H60">SUM(-G41,2.49)</f>
        <v>0.050000000000000266</v>
      </c>
      <c r="I41" s="43">
        <v>2.21</v>
      </c>
      <c r="J41" s="41">
        <f aca="true" t="shared" si="17" ref="J41:J60">SUM(-I41,2.28)</f>
        <v>0.06999999999999984</v>
      </c>
      <c r="K41" s="43">
        <v>2.08</v>
      </c>
      <c r="L41" s="41">
        <f aca="true" t="shared" si="18" ref="L41:L60">SUM(-K41,2.24)</f>
        <v>0.16000000000000014</v>
      </c>
      <c r="M41" s="43">
        <v>1.84</v>
      </c>
      <c r="N41" s="41">
        <f aca="true" t="shared" si="19" ref="N41:N60">SUM(-M41,2.11)</f>
        <v>0.2699999999999998</v>
      </c>
      <c r="O41" s="43">
        <v>1.19</v>
      </c>
      <c r="P41" s="41">
        <f aca="true" t="shared" si="20" ref="P41:P60">SUM(-O41,1.52)</f>
        <v>0.33000000000000007</v>
      </c>
      <c r="Q41" s="43">
        <v>1.05</v>
      </c>
      <c r="R41" s="41">
        <f aca="true" t="shared" si="21" ref="R41:R60">SUM(-Q41,1.37)</f>
        <v>0.32000000000000006</v>
      </c>
      <c r="S41" s="49">
        <v>26</v>
      </c>
      <c r="T41" s="46">
        <f aca="true" t="shared" si="22" ref="T41:T60">SUM(-S41,42)</f>
        <v>16</v>
      </c>
      <c r="U41" s="43">
        <v>2.91</v>
      </c>
      <c r="V41" s="50">
        <f aca="true" t="shared" si="23" ref="V41:V60">SUM(-U41,4.2)</f>
        <v>1.29</v>
      </c>
    </row>
    <row r="42" spans="1:22" ht="12.75">
      <c r="A42" s="47">
        <f t="shared" si="12"/>
        <v>38392</v>
      </c>
      <c r="B42" s="48">
        <f t="shared" si="13"/>
        <v>38398</v>
      </c>
      <c r="C42" s="43">
        <v>2.94</v>
      </c>
      <c r="D42" s="41">
        <f t="shared" si="14"/>
        <v>2.3699999999999997</v>
      </c>
      <c r="E42" s="43">
        <v>2.75</v>
      </c>
      <c r="F42" s="41">
        <f t="shared" si="15"/>
        <v>0.6699999999999999</v>
      </c>
      <c r="G42" s="43">
        <v>2.44</v>
      </c>
      <c r="H42" s="41">
        <f t="shared" si="16"/>
        <v>0.050000000000000266</v>
      </c>
      <c r="I42" s="43">
        <v>2.21</v>
      </c>
      <c r="J42" s="41">
        <f t="shared" si="17"/>
        <v>0.06999999999999984</v>
      </c>
      <c r="K42" s="43">
        <v>2.09</v>
      </c>
      <c r="L42" s="41">
        <f t="shared" si="18"/>
        <v>0.15000000000000036</v>
      </c>
      <c r="M42" s="43">
        <v>1.84</v>
      </c>
      <c r="N42" s="41">
        <f t="shared" si="19"/>
        <v>0.2699999999999998</v>
      </c>
      <c r="O42" s="43">
        <v>1.2</v>
      </c>
      <c r="P42" s="41">
        <f t="shared" si="20"/>
        <v>0.32000000000000006</v>
      </c>
      <c r="Q42" s="43">
        <v>1.05</v>
      </c>
      <c r="R42" s="41">
        <f t="shared" si="21"/>
        <v>0.32000000000000006</v>
      </c>
      <c r="S42" s="49">
        <v>26</v>
      </c>
      <c r="T42" s="46">
        <f t="shared" si="22"/>
        <v>16</v>
      </c>
      <c r="U42" s="43">
        <v>2.51</v>
      </c>
      <c r="V42" s="50">
        <f t="shared" si="23"/>
        <v>1.6900000000000004</v>
      </c>
    </row>
    <row r="43" spans="1:22" ht="12.75">
      <c r="A43" s="47">
        <f t="shared" si="12"/>
        <v>38385</v>
      </c>
      <c r="B43" s="48">
        <f t="shared" si="13"/>
        <v>38391</v>
      </c>
      <c r="C43" s="43">
        <v>2.96</v>
      </c>
      <c r="D43" s="41">
        <f t="shared" si="14"/>
        <v>2.3499999999999996</v>
      </c>
      <c r="E43" s="43">
        <v>2.76</v>
      </c>
      <c r="F43" s="41">
        <f t="shared" si="15"/>
        <v>0.6600000000000001</v>
      </c>
      <c r="G43" s="43">
        <v>2.42</v>
      </c>
      <c r="H43" s="41">
        <f t="shared" si="16"/>
        <v>0.07000000000000028</v>
      </c>
      <c r="I43" s="43">
        <v>2.21</v>
      </c>
      <c r="J43" s="41">
        <f t="shared" si="17"/>
        <v>0.06999999999999984</v>
      </c>
      <c r="K43" s="43">
        <v>2.1</v>
      </c>
      <c r="L43" s="41">
        <f t="shared" si="18"/>
        <v>0.14000000000000012</v>
      </c>
      <c r="M43" s="43">
        <v>1.84</v>
      </c>
      <c r="N43" s="41">
        <f t="shared" si="19"/>
        <v>0.2699999999999998</v>
      </c>
      <c r="O43" s="43">
        <v>1.2</v>
      </c>
      <c r="P43" s="41">
        <f t="shared" si="20"/>
        <v>0.32000000000000006</v>
      </c>
      <c r="Q43" s="43">
        <v>1.05</v>
      </c>
      <c r="R43" s="41">
        <f t="shared" si="21"/>
        <v>0.32000000000000006</v>
      </c>
      <c r="S43" s="49">
        <v>26</v>
      </c>
      <c r="T43" s="46">
        <f t="shared" si="22"/>
        <v>16</v>
      </c>
      <c r="U43" s="43">
        <v>2.51</v>
      </c>
      <c r="V43" s="50">
        <f t="shared" si="23"/>
        <v>1.6900000000000004</v>
      </c>
    </row>
    <row r="44" spans="1:22" ht="12.75">
      <c r="A44" s="47">
        <f t="shared" si="12"/>
        <v>38378</v>
      </c>
      <c r="B44" s="48">
        <f t="shared" si="13"/>
        <v>38384</v>
      </c>
      <c r="C44" s="43">
        <v>2.91</v>
      </c>
      <c r="D44" s="41">
        <f t="shared" si="14"/>
        <v>2.3999999999999995</v>
      </c>
      <c r="E44" s="43">
        <v>2.72</v>
      </c>
      <c r="F44" s="41">
        <f t="shared" si="15"/>
        <v>0.6999999999999997</v>
      </c>
      <c r="G44" s="43">
        <v>2.4</v>
      </c>
      <c r="H44" s="41">
        <f t="shared" si="16"/>
        <v>0.0900000000000003</v>
      </c>
      <c r="I44" s="43">
        <v>2.19</v>
      </c>
      <c r="J44" s="41">
        <f t="shared" si="17"/>
        <v>0.08999999999999986</v>
      </c>
      <c r="K44" s="43">
        <v>2.1</v>
      </c>
      <c r="L44" s="41">
        <f t="shared" si="18"/>
        <v>0.14000000000000012</v>
      </c>
      <c r="M44" s="43">
        <v>1.84</v>
      </c>
      <c r="N44" s="41">
        <f t="shared" si="19"/>
        <v>0.2699999999999998</v>
      </c>
      <c r="O44" s="43">
        <v>1.2</v>
      </c>
      <c r="P44" s="41">
        <f t="shared" si="20"/>
        <v>0.32000000000000006</v>
      </c>
      <c r="Q44" s="43">
        <v>1.04</v>
      </c>
      <c r="R44" s="41">
        <f t="shared" si="21"/>
        <v>0.33000000000000007</v>
      </c>
      <c r="S44" s="49">
        <v>26</v>
      </c>
      <c r="T44" s="46">
        <f t="shared" si="22"/>
        <v>16</v>
      </c>
      <c r="U44" s="43">
        <v>2.51</v>
      </c>
      <c r="V44" s="50">
        <f t="shared" si="23"/>
        <v>1.6900000000000004</v>
      </c>
    </row>
    <row r="45" spans="1:22" ht="12.75">
      <c r="A45" s="47">
        <f t="shared" si="12"/>
        <v>38371</v>
      </c>
      <c r="B45" s="48">
        <f t="shared" si="13"/>
        <v>38377</v>
      </c>
      <c r="C45" s="43">
        <v>2.88</v>
      </c>
      <c r="D45" s="41">
        <f t="shared" si="14"/>
        <v>2.4299999999999997</v>
      </c>
      <c r="E45" s="43">
        <v>2.69</v>
      </c>
      <c r="F45" s="41">
        <f t="shared" si="15"/>
        <v>0.73</v>
      </c>
      <c r="G45" s="43">
        <v>2.4</v>
      </c>
      <c r="H45" s="41">
        <f t="shared" si="16"/>
        <v>0.0900000000000003</v>
      </c>
      <c r="I45" s="43">
        <v>2.2</v>
      </c>
      <c r="J45" s="41">
        <f t="shared" si="17"/>
        <v>0.07999999999999963</v>
      </c>
      <c r="K45" s="43">
        <v>2.1</v>
      </c>
      <c r="L45" s="41">
        <f t="shared" si="18"/>
        <v>0.14000000000000012</v>
      </c>
      <c r="M45" s="43">
        <v>1.82</v>
      </c>
      <c r="N45" s="41">
        <f t="shared" si="19"/>
        <v>0.2899999999999998</v>
      </c>
      <c r="O45" s="43">
        <v>1.19</v>
      </c>
      <c r="P45" s="41">
        <f t="shared" si="20"/>
        <v>0.33000000000000007</v>
      </c>
      <c r="Q45" s="43">
        <v>1.03</v>
      </c>
      <c r="R45" s="41">
        <f t="shared" si="21"/>
        <v>0.3400000000000001</v>
      </c>
      <c r="S45" s="49">
        <v>26</v>
      </c>
      <c r="T45" s="46">
        <f t="shared" si="22"/>
        <v>16</v>
      </c>
      <c r="U45" s="43">
        <v>2.51</v>
      </c>
      <c r="V45" s="50">
        <f t="shared" si="23"/>
        <v>1.6900000000000004</v>
      </c>
    </row>
    <row r="46" spans="1:22" ht="12.75">
      <c r="A46" s="47">
        <f t="shared" si="12"/>
        <v>38364</v>
      </c>
      <c r="B46" s="48">
        <f t="shared" si="13"/>
        <v>38370</v>
      </c>
      <c r="C46" s="43">
        <v>2.88</v>
      </c>
      <c r="D46" s="41">
        <f t="shared" si="14"/>
        <v>2.4299999999999997</v>
      </c>
      <c r="E46" s="43">
        <v>2.69</v>
      </c>
      <c r="F46" s="41">
        <f t="shared" si="15"/>
        <v>0.73</v>
      </c>
      <c r="G46" s="43">
        <v>2.4</v>
      </c>
      <c r="H46" s="41">
        <f t="shared" si="16"/>
        <v>0.0900000000000003</v>
      </c>
      <c r="I46" s="43">
        <v>2.22</v>
      </c>
      <c r="J46" s="41">
        <f t="shared" si="17"/>
        <v>0.05999999999999961</v>
      </c>
      <c r="K46" s="43">
        <v>2.08</v>
      </c>
      <c r="L46" s="41">
        <f t="shared" si="18"/>
        <v>0.16000000000000014</v>
      </c>
      <c r="M46" s="43">
        <v>1.81</v>
      </c>
      <c r="N46" s="41">
        <f t="shared" si="19"/>
        <v>0.2999999999999998</v>
      </c>
      <c r="O46" s="43">
        <v>1.19</v>
      </c>
      <c r="P46" s="41">
        <f t="shared" si="20"/>
        <v>0.33000000000000007</v>
      </c>
      <c r="Q46" s="43">
        <v>1.03</v>
      </c>
      <c r="R46" s="41">
        <f t="shared" si="21"/>
        <v>0.3400000000000001</v>
      </c>
      <c r="S46" s="49">
        <v>26</v>
      </c>
      <c r="T46" s="46">
        <f t="shared" si="22"/>
        <v>16</v>
      </c>
      <c r="U46" s="43">
        <v>2.51</v>
      </c>
      <c r="V46" s="50">
        <f t="shared" si="23"/>
        <v>1.6900000000000004</v>
      </c>
    </row>
    <row r="47" spans="1:22" ht="12.75">
      <c r="A47" s="47">
        <f t="shared" si="12"/>
        <v>38357</v>
      </c>
      <c r="B47" s="48">
        <f t="shared" si="13"/>
        <v>38363</v>
      </c>
      <c r="C47" s="43">
        <v>2.88</v>
      </c>
      <c r="D47" s="41">
        <f t="shared" si="14"/>
        <v>2.4299999999999997</v>
      </c>
      <c r="E47" s="43">
        <v>2.69</v>
      </c>
      <c r="F47" s="41">
        <f t="shared" si="15"/>
        <v>0.73</v>
      </c>
      <c r="G47" s="43">
        <v>2.4</v>
      </c>
      <c r="H47" s="41">
        <f t="shared" si="16"/>
        <v>0.0900000000000003</v>
      </c>
      <c r="I47" s="43">
        <v>2.22</v>
      </c>
      <c r="J47" s="41">
        <f t="shared" si="17"/>
        <v>0.05999999999999961</v>
      </c>
      <c r="K47" s="43">
        <v>2.08</v>
      </c>
      <c r="L47" s="41">
        <f t="shared" si="18"/>
        <v>0.16000000000000014</v>
      </c>
      <c r="M47" s="43">
        <v>1.81</v>
      </c>
      <c r="N47" s="41">
        <f t="shared" si="19"/>
        <v>0.2999999999999998</v>
      </c>
      <c r="O47" s="43">
        <v>1.19</v>
      </c>
      <c r="P47" s="41">
        <f t="shared" si="20"/>
        <v>0.33000000000000007</v>
      </c>
      <c r="Q47" s="43">
        <v>1.03</v>
      </c>
      <c r="R47" s="41">
        <f t="shared" si="21"/>
        <v>0.3400000000000001</v>
      </c>
      <c r="S47" s="49">
        <v>26</v>
      </c>
      <c r="T47" s="46">
        <f t="shared" si="22"/>
        <v>16</v>
      </c>
      <c r="U47" s="43">
        <v>2.51</v>
      </c>
      <c r="V47" s="50">
        <f t="shared" si="23"/>
        <v>1.6900000000000004</v>
      </c>
    </row>
    <row r="48" spans="1:22" ht="12.75">
      <c r="A48" s="47">
        <f t="shared" si="12"/>
        <v>38350</v>
      </c>
      <c r="B48" s="48">
        <f t="shared" si="13"/>
        <v>38356</v>
      </c>
      <c r="C48" s="43">
        <v>2.88</v>
      </c>
      <c r="D48" s="41">
        <f t="shared" si="14"/>
        <v>2.4299999999999997</v>
      </c>
      <c r="E48" s="43">
        <v>2.69</v>
      </c>
      <c r="F48" s="41">
        <f t="shared" si="15"/>
        <v>0.73</v>
      </c>
      <c r="G48" s="43">
        <v>2.4</v>
      </c>
      <c r="H48" s="41">
        <f t="shared" si="16"/>
        <v>0.0900000000000003</v>
      </c>
      <c r="I48" s="43">
        <v>2.22</v>
      </c>
      <c r="J48" s="41">
        <f t="shared" si="17"/>
        <v>0.05999999999999961</v>
      </c>
      <c r="K48" s="43">
        <v>2.08</v>
      </c>
      <c r="L48" s="41">
        <f t="shared" si="18"/>
        <v>0.16000000000000014</v>
      </c>
      <c r="M48" s="43">
        <v>1.81</v>
      </c>
      <c r="N48" s="41">
        <f t="shared" si="19"/>
        <v>0.2999999999999998</v>
      </c>
      <c r="O48" s="43">
        <v>1.19</v>
      </c>
      <c r="P48" s="41">
        <f t="shared" si="20"/>
        <v>0.33000000000000007</v>
      </c>
      <c r="Q48" s="43">
        <v>1.03</v>
      </c>
      <c r="R48" s="41">
        <f t="shared" si="21"/>
        <v>0.3400000000000001</v>
      </c>
      <c r="S48" s="49">
        <v>26</v>
      </c>
      <c r="T48" s="46">
        <f t="shared" si="22"/>
        <v>16</v>
      </c>
      <c r="U48" s="43">
        <v>2.51</v>
      </c>
      <c r="V48" s="50">
        <f t="shared" si="23"/>
        <v>1.6900000000000004</v>
      </c>
    </row>
    <row r="49" spans="1:22" ht="12.75">
      <c r="A49" s="47">
        <f t="shared" si="12"/>
        <v>38343</v>
      </c>
      <c r="B49" s="48">
        <f t="shared" si="13"/>
        <v>38349</v>
      </c>
      <c r="C49" s="43">
        <v>2.88</v>
      </c>
      <c r="D49" s="41">
        <f t="shared" si="14"/>
        <v>2.4299999999999997</v>
      </c>
      <c r="E49" s="43">
        <v>2.69</v>
      </c>
      <c r="F49" s="41">
        <f t="shared" si="15"/>
        <v>0.73</v>
      </c>
      <c r="G49" s="43">
        <v>2.4</v>
      </c>
      <c r="H49" s="41">
        <f t="shared" si="16"/>
        <v>0.0900000000000003</v>
      </c>
      <c r="I49" s="43">
        <v>2.22</v>
      </c>
      <c r="J49" s="41">
        <f t="shared" si="17"/>
        <v>0.05999999999999961</v>
      </c>
      <c r="K49" s="43">
        <v>2.08</v>
      </c>
      <c r="L49" s="41">
        <f t="shared" si="18"/>
        <v>0.16000000000000014</v>
      </c>
      <c r="M49" s="43">
        <v>1.81</v>
      </c>
      <c r="N49" s="41">
        <f t="shared" si="19"/>
        <v>0.2999999999999998</v>
      </c>
      <c r="O49" s="43">
        <v>1.19</v>
      </c>
      <c r="P49" s="41">
        <f t="shared" si="20"/>
        <v>0.33000000000000007</v>
      </c>
      <c r="Q49" s="43">
        <v>1.03</v>
      </c>
      <c r="R49" s="41">
        <f t="shared" si="21"/>
        <v>0.3400000000000001</v>
      </c>
      <c r="S49" s="49">
        <v>26</v>
      </c>
      <c r="T49" s="46">
        <f t="shared" si="22"/>
        <v>16</v>
      </c>
      <c r="U49" s="43">
        <v>2.51</v>
      </c>
      <c r="V49" s="50">
        <f t="shared" si="23"/>
        <v>1.6900000000000004</v>
      </c>
    </row>
    <row r="50" spans="1:22" ht="12.75">
      <c r="A50" s="47">
        <f t="shared" si="12"/>
        <v>38336</v>
      </c>
      <c r="B50" s="48">
        <f t="shared" si="13"/>
        <v>38342</v>
      </c>
      <c r="C50" s="43">
        <v>2.85</v>
      </c>
      <c r="D50" s="41">
        <f t="shared" si="14"/>
        <v>2.4599999999999995</v>
      </c>
      <c r="E50" s="43">
        <v>2.65</v>
      </c>
      <c r="F50" s="41">
        <f t="shared" si="15"/>
        <v>0.77</v>
      </c>
      <c r="G50" s="43">
        <v>2.38</v>
      </c>
      <c r="H50" s="41">
        <f t="shared" si="16"/>
        <v>0.11000000000000032</v>
      </c>
      <c r="I50" s="43">
        <v>2.19</v>
      </c>
      <c r="J50" s="41">
        <f t="shared" si="17"/>
        <v>0.08999999999999986</v>
      </c>
      <c r="K50" s="43">
        <v>2.05</v>
      </c>
      <c r="L50" s="41">
        <f t="shared" si="18"/>
        <v>0.1900000000000004</v>
      </c>
      <c r="M50" s="43">
        <v>1.79</v>
      </c>
      <c r="N50" s="41">
        <f t="shared" si="19"/>
        <v>0.31999999999999984</v>
      </c>
      <c r="O50" s="43">
        <v>1.19</v>
      </c>
      <c r="P50" s="41">
        <f t="shared" si="20"/>
        <v>0.33000000000000007</v>
      </c>
      <c r="Q50" s="43">
        <v>1.03</v>
      </c>
      <c r="R50" s="41">
        <f t="shared" si="21"/>
        <v>0.3400000000000001</v>
      </c>
      <c r="S50" s="49">
        <v>26</v>
      </c>
      <c r="T50" s="46">
        <f t="shared" si="22"/>
        <v>16</v>
      </c>
      <c r="U50" s="43">
        <v>2.51</v>
      </c>
      <c r="V50" s="50">
        <f t="shared" si="23"/>
        <v>1.6900000000000004</v>
      </c>
    </row>
    <row r="51" spans="1:22" ht="12.75">
      <c r="A51" s="47">
        <f t="shared" si="12"/>
        <v>38329</v>
      </c>
      <c r="B51" s="48">
        <f t="shared" si="13"/>
        <v>38335</v>
      </c>
      <c r="C51" s="43">
        <v>2.94</v>
      </c>
      <c r="D51" s="41">
        <f t="shared" si="14"/>
        <v>2.3699999999999997</v>
      </c>
      <c r="E51" s="43">
        <v>2.7</v>
      </c>
      <c r="F51" s="41">
        <f t="shared" si="15"/>
        <v>0.7199999999999998</v>
      </c>
      <c r="G51" s="43">
        <v>2.4</v>
      </c>
      <c r="H51" s="41">
        <f t="shared" si="16"/>
        <v>0.0900000000000003</v>
      </c>
      <c r="I51" s="43">
        <v>2.19</v>
      </c>
      <c r="J51" s="41">
        <f t="shared" si="17"/>
        <v>0.08999999999999986</v>
      </c>
      <c r="K51" s="43">
        <v>2.04</v>
      </c>
      <c r="L51" s="41">
        <f t="shared" si="18"/>
        <v>0.20000000000000018</v>
      </c>
      <c r="M51" s="43">
        <v>1.8</v>
      </c>
      <c r="N51" s="41">
        <f t="shared" si="19"/>
        <v>0.30999999999999983</v>
      </c>
      <c r="O51" s="43">
        <v>1.21</v>
      </c>
      <c r="P51" s="41">
        <f t="shared" si="20"/>
        <v>0.31000000000000005</v>
      </c>
      <c r="Q51" s="43">
        <v>1.05</v>
      </c>
      <c r="R51" s="41">
        <f t="shared" si="21"/>
        <v>0.32000000000000006</v>
      </c>
      <c r="S51" s="49">
        <v>26</v>
      </c>
      <c r="T51" s="46">
        <f t="shared" si="22"/>
        <v>16</v>
      </c>
      <c r="U51" s="43">
        <v>2.51</v>
      </c>
      <c r="V51" s="50">
        <f t="shared" si="23"/>
        <v>1.6900000000000004</v>
      </c>
    </row>
    <row r="52" spans="1:22" ht="12.75">
      <c r="A52" s="47">
        <f t="shared" si="12"/>
        <v>38322</v>
      </c>
      <c r="B52" s="48">
        <f t="shared" si="13"/>
        <v>38328</v>
      </c>
      <c r="C52" s="43">
        <v>2.95</v>
      </c>
      <c r="D52" s="41">
        <f t="shared" si="14"/>
        <v>2.3599999999999994</v>
      </c>
      <c r="E52" s="43">
        <v>2.71</v>
      </c>
      <c r="F52" s="41">
        <f t="shared" si="15"/>
        <v>0.71</v>
      </c>
      <c r="G52" s="43">
        <v>2.38</v>
      </c>
      <c r="H52" s="41">
        <f t="shared" si="16"/>
        <v>0.11000000000000032</v>
      </c>
      <c r="I52" s="43">
        <v>2.19</v>
      </c>
      <c r="J52" s="41">
        <f t="shared" si="17"/>
        <v>0.08999999999999986</v>
      </c>
      <c r="K52" s="43">
        <v>2.06</v>
      </c>
      <c r="L52" s="41">
        <f t="shared" si="18"/>
        <v>0.18000000000000016</v>
      </c>
      <c r="M52" s="43">
        <v>1.81</v>
      </c>
      <c r="N52" s="41">
        <f t="shared" si="19"/>
        <v>0.2999999999999998</v>
      </c>
      <c r="O52" s="43">
        <v>1.21</v>
      </c>
      <c r="P52" s="41">
        <f t="shared" si="20"/>
        <v>0.31000000000000005</v>
      </c>
      <c r="Q52" s="43">
        <v>1.05</v>
      </c>
      <c r="R52" s="41">
        <f t="shared" si="21"/>
        <v>0.32000000000000006</v>
      </c>
      <c r="S52" s="49">
        <v>26</v>
      </c>
      <c r="T52" s="46">
        <f t="shared" si="22"/>
        <v>16</v>
      </c>
      <c r="U52" s="43">
        <v>2.5</v>
      </c>
      <c r="V52" s="50">
        <f t="shared" si="23"/>
        <v>1.7000000000000002</v>
      </c>
    </row>
    <row r="53" spans="1:22" ht="12.75">
      <c r="A53" s="47">
        <f t="shared" si="12"/>
        <v>38315</v>
      </c>
      <c r="B53" s="48">
        <f t="shared" si="13"/>
        <v>38321</v>
      </c>
      <c r="C53" s="43">
        <v>2.98</v>
      </c>
      <c r="D53" s="41">
        <f t="shared" si="14"/>
        <v>2.3299999999999996</v>
      </c>
      <c r="E53" s="43">
        <v>2.76</v>
      </c>
      <c r="F53" s="41">
        <f t="shared" si="15"/>
        <v>0.6600000000000001</v>
      </c>
      <c r="G53" s="43">
        <v>2.44</v>
      </c>
      <c r="H53" s="41">
        <f t="shared" si="16"/>
        <v>0.050000000000000266</v>
      </c>
      <c r="I53" s="43">
        <v>2.23</v>
      </c>
      <c r="J53" s="41">
        <f t="shared" si="17"/>
        <v>0.04999999999999982</v>
      </c>
      <c r="K53" s="43">
        <v>2.08</v>
      </c>
      <c r="L53" s="41">
        <f t="shared" si="18"/>
        <v>0.16000000000000014</v>
      </c>
      <c r="M53" s="43">
        <v>1.83</v>
      </c>
      <c r="N53" s="41">
        <f t="shared" si="19"/>
        <v>0.2799999999999998</v>
      </c>
      <c r="O53" s="43">
        <v>1.23</v>
      </c>
      <c r="P53" s="41">
        <f t="shared" si="20"/>
        <v>0.29000000000000004</v>
      </c>
      <c r="Q53" s="43">
        <v>1.07</v>
      </c>
      <c r="R53" s="41">
        <f t="shared" si="21"/>
        <v>0.30000000000000004</v>
      </c>
      <c r="S53" s="49">
        <v>26</v>
      </c>
      <c r="T53" s="46">
        <f t="shared" si="22"/>
        <v>16</v>
      </c>
      <c r="U53" s="43">
        <v>2.5</v>
      </c>
      <c r="V53" s="50">
        <f t="shared" si="23"/>
        <v>1.7000000000000002</v>
      </c>
    </row>
    <row r="54" spans="1:22" ht="12.75">
      <c r="A54" s="47">
        <f t="shared" si="12"/>
        <v>38308</v>
      </c>
      <c r="B54" s="48">
        <f t="shared" si="13"/>
        <v>38314</v>
      </c>
      <c r="C54" s="43">
        <v>2.99</v>
      </c>
      <c r="D54" s="41">
        <f t="shared" si="14"/>
        <v>2.3199999999999994</v>
      </c>
      <c r="E54" s="43">
        <v>2.75</v>
      </c>
      <c r="F54" s="41">
        <f t="shared" si="15"/>
        <v>0.6699999999999999</v>
      </c>
      <c r="G54" s="43">
        <v>2.41</v>
      </c>
      <c r="H54" s="41">
        <f t="shared" si="16"/>
        <v>0.08000000000000007</v>
      </c>
      <c r="I54" s="43">
        <v>2.2</v>
      </c>
      <c r="J54" s="41">
        <f t="shared" si="17"/>
        <v>0.07999999999999963</v>
      </c>
      <c r="K54" s="43">
        <v>2.02</v>
      </c>
      <c r="L54" s="41">
        <f t="shared" si="18"/>
        <v>0.2200000000000002</v>
      </c>
      <c r="M54" s="43">
        <v>1.78</v>
      </c>
      <c r="N54" s="41">
        <f t="shared" si="19"/>
        <v>0.32999999999999985</v>
      </c>
      <c r="O54" s="43">
        <v>1.22</v>
      </c>
      <c r="P54" s="41">
        <f t="shared" si="20"/>
        <v>0.30000000000000004</v>
      </c>
      <c r="Q54" s="43">
        <v>1.05</v>
      </c>
      <c r="R54" s="41">
        <f t="shared" si="21"/>
        <v>0.32000000000000006</v>
      </c>
      <c r="S54" s="49">
        <v>26</v>
      </c>
      <c r="T54" s="46">
        <f t="shared" si="22"/>
        <v>16</v>
      </c>
      <c r="U54" s="43">
        <v>2.5</v>
      </c>
      <c r="V54" s="50">
        <f t="shared" si="23"/>
        <v>1.7000000000000002</v>
      </c>
    </row>
    <row r="55" spans="1:22" ht="12.75">
      <c r="A55" s="47">
        <f t="shared" si="12"/>
        <v>38301</v>
      </c>
      <c r="B55" s="48">
        <f t="shared" si="13"/>
        <v>38307</v>
      </c>
      <c r="C55" s="43">
        <v>2.96</v>
      </c>
      <c r="D55" s="41">
        <f t="shared" si="14"/>
        <v>2.3499999999999996</v>
      </c>
      <c r="E55" s="43">
        <v>2.72</v>
      </c>
      <c r="F55" s="41">
        <f t="shared" si="15"/>
        <v>0.6999999999999997</v>
      </c>
      <c r="G55" s="43">
        <v>2.4</v>
      </c>
      <c r="H55" s="41">
        <f t="shared" si="16"/>
        <v>0.0900000000000003</v>
      </c>
      <c r="I55" s="43">
        <v>2.18</v>
      </c>
      <c r="J55" s="41">
        <f t="shared" si="17"/>
        <v>0.09999999999999964</v>
      </c>
      <c r="K55" s="43">
        <v>2</v>
      </c>
      <c r="L55" s="41">
        <f t="shared" si="18"/>
        <v>0.2400000000000002</v>
      </c>
      <c r="M55" s="43">
        <v>1.76</v>
      </c>
      <c r="N55" s="41">
        <f t="shared" si="19"/>
        <v>0.34999999999999987</v>
      </c>
      <c r="O55" s="43">
        <v>1.21</v>
      </c>
      <c r="P55" s="41">
        <f t="shared" si="20"/>
        <v>0.31000000000000005</v>
      </c>
      <c r="Q55" s="43">
        <v>1.04</v>
      </c>
      <c r="R55" s="41">
        <f t="shared" si="21"/>
        <v>0.33000000000000007</v>
      </c>
      <c r="S55" s="49">
        <v>26</v>
      </c>
      <c r="T55" s="46">
        <f t="shared" si="22"/>
        <v>16</v>
      </c>
      <c r="U55" s="43">
        <v>2.34</v>
      </c>
      <c r="V55" s="50">
        <f t="shared" si="23"/>
        <v>1.8600000000000003</v>
      </c>
    </row>
    <row r="56" spans="1:22" ht="12.75">
      <c r="A56" s="47">
        <f t="shared" si="12"/>
        <v>38294</v>
      </c>
      <c r="B56" s="48">
        <f t="shared" si="13"/>
        <v>38300</v>
      </c>
      <c r="C56" s="43">
        <v>2.97</v>
      </c>
      <c r="D56" s="41">
        <f t="shared" si="14"/>
        <v>2.3399999999999994</v>
      </c>
      <c r="E56" s="43">
        <v>2.73</v>
      </c>
      <c r="F56" s="41">
        <f t="shared" si="15"/>
        <v>0.69</v>
      </c>
      <c r="G56" s="43">
        <v>2.39</v>
      </c>
      <c r="H56" s="41">
        <f t="shared" si="16"/>
        <v>0.10000000000000009</v>
      </c>
      <c r="I56" s="43">
        <v>2.15</v>
      </c>
      <c r="J56" s="41">
        <f t="shared" si="17"/>
        <v>0.1299999999999999</v>
      </c>
      <c r="K56" s="43">
        <v>1.98</v>
      </c>
      <c r="L56" s="41">
        <f t="shared" si="18"/>
        <v>0.26000000000000023</v>
      </c>
      <c r="M56" s="43">
        <v>1.75</v>
      </c>
      <c r="N56" s="41">
        <f t="shared" si="19"/>
        <v>0.3599999999999999</v>
      </c>
      <c r="O56" s="43">
        <v>1.22</v>
      </c>
      <c r="P56" s="41">
        <f t="shared" si="20"/>
        <v>0.30000000000000004</v>
      </c>
      <c r="Q56" s="43">
        <v>1.04</v>
      </c>
      <c r="R56" s="41">
        <f t="shared" si="21"/>
        <v>0.33000000000000007</v>
      </c>
      <c r="S56" s="49">
        <v>26</v>
      </c>
      <c r="T56" s="46">
        <f t="shared" si="22"/>
        <v>16</v>
      </c>
      <c r="U56" s="43">
        <v>2.34</v>
      </c>
      <c r="V56" s="50">
        <f t="shared" si="23"/>
        <v>1.8600000000000003</v>
      </c>
    </row>
    <row r="57" spans="1:22" ht="12.75">
      <c r="A57" s="47">
        <f t="shared" si="12"/>
        <v>38287</v>
      </c>
      <c r="B57" s="48">
        <f t="shared" si="13"/>
        <v>38293</v>
      </c>
      <c r="C57" s="43">
        <v>2.96</v>
      </c>
      <c r="D57" s="41">
        <f t="shared" si="14"/>
        <v>2.3499999999999996</v>
      </c>
      <c r="E57" s="43">
        <v>2.68</v>
      </c>
      <c r="F57" s="41">
        <f t="shared" si="15"/>
        <v>0.7399999999999998</v>
      </c>
      <c r="G57" s="43">
        <v>2.33</v>
      </c>
      <c r="H57" s="41">
        <f t="shared" si="16"/>
        <v>0.16000000000000014</v>
      </c>
      <c r="I57" s="43">
        <v>2.11</v>
      </c>
      <c r="J57" s="41">
        <f t="shared" si="17"/>
        <v>0.16999999999999993</v>
      </c>
      <c r="K57" s="43">
        <v>1.94</v>
      </c>
      <c r="L57" s="41">
        <f t="shared" si="18"/>
        <v>0.30000000000000027</v>
      </c>
      <c r="M57" s="43">
        <v>1.71</v>
      </c>
      <c r="N57" s="41">
        <f t="shared" si="19"/>
        <v>0.3999999999999999</v>
      </c>
      <c r="O57" s="43">
        <v>1.21</v>
      </c>
      <c r="P57" s="41">
        <f t="shared" si="20"/>
        <v>0.31000000000000005</v>
      </c>
      <c r="Q57" s="43">
        <v>1.05</v>
      </c>
      <c r="R57" s="41">
        <f t="shared" si="21"/>
        <v>0.32000000000000006</v>
      </c>
      <c r="S57" s="49">
        <v>26</v>
      </c>
      <c r="T57" s="46">
        <f t="shared" si="22"/>
        <v>16</v>
      </c>
      <c r="U57" s="43">
        <v>2.16</v>
      </c>
      <c r="V57" s="50">
        <f t="shared" si="23"/>
        <v>2.04</v>
      </c>
    </row>
    <row r="58" spans="1:22" ht="12.75">
      <c r="A58" s="47">
        <f t="shared" si="12"/>
        <v>38280</v>
      </c>
      <c r="B58" s="48">
        <f t="shared" si="13"/>
        <v>38286</v>
      </c>
      <c r="C58" s="43">
        <v>2.91</v>
      </c>
      <c r="D58" s="41">
        <f t="shared" si="14"/>
        <v>2.3999999999999995</v>
      </c>
      <c r="E58" s="43">
        <v>2.64</v>
      </c>
      <c r="F58" s="41">
        <f t="shared" si="15"/>
        <v>0.7799999999999998</v>
      </c>
      <c r="G58" s="43">
        <v>2.28</v>
      </c>
      <c r="H58" s="41">
        <f t="shared" si="16"/>
        <v>0.2100000000000004</v>
      </c>
      <c r="I58" s="43">
        <v>2.08</v>
      </c>
      <c r="J58" s="41">
        <f t="shared" si="17"/>
        <v>0.19999999999999973</v>
      </c>
      <c r="K58" s="43">
        <v>1.9</v>
      </c>
      <c r="L58" s="41">
        <f t="shared" si="18"/>
        <v>0.3400000000000003</v>
      </c>
      <c r="M58" s="43">
        <v>1.69</v>
      </c>
      <c r="N58" s="41">
        <f t="shared" si="19"/>
        <v>0.41999999999999993</v>
      </c>
      <c r="O58" s="43">
        <v>1.2</v>
      </c>
      <c r="P58" s="41">
        <f t="shared" si="20"/>
        <v>0.32000000000000006</v>
      </c>
      <c r="Q58" s="43">
        <v>1.05</v>
      </c>
      <c r="R58" s="41">
        <f t="shared" si="21"/>
        <v>0.32000000000000006</v>
      </c>
      <c r="S58" s="49">
        <v>21</v>
      </c>
      <c r="T58" s="46">
        <f t="shared" si="22"/>
        <v>21</v>
      </c>
      <c r="U58" s="43">
        <v>2.16</v>
      </c>
      <c r="V58" s="50">
        <f t="shared" si="23"/>
        <v>2.04</v>
      </c>
    </row>
    <row r="59" spans="1:22" ht="12.75">
      <c r="A59" s="47">
        <f t="shared" si="12"/>
        <v>38273</v>
      </c>
      <c r="B59" s="48">
        <f t="shared" si="13"/>
        <v>38279</v>
      </c>
      <c r="C59" s="43">
        <v>2.92</v>
      </c>
      <c r="D59" s="41">
        <f t="shared" si="14"/>
        <v>2.3899999999999997</v>
      </c>
      <c r="E59" s="43">
        <v>2.65</v>
      </c>
      <c r="F59" s="41">
        <f t="shared" si="15"/>
        <v>0.77</v>
      </c>
      <c r="G59" s="43">
        <v>2.28</v>
      </c>
      <c r="H59" s="41">
        <f t="shared" si="16"/>
        <v>0.2100000000000004</v>
      </c>
      <c r="I59" s="43">
        <v>2.05</v>
      </c>
      <c r="J59" s="41">
        <f t="shared" si="17"/>
        <v>0.22999999999999998</v>
      </c>
      <c r="K59" s="43">
        <v>1.88</v>
      </c>
      <c r="L59" s="41">
        <f t="shared" si="18"/>
        <v>0.3600000000000003</v>
      </c>
      <c r="M59" s="43">
        <v>1.69</v>
      </c>
      <c r="N59" s="41">
        <f t="shared" si="19"/>
        <v>0.41999999999999993</v>
      </c>
      <c r="O59" s="43">
        <v>1.2</v>
      </c>
      <c r="P59" s="41">
        <f t="shared" si="20"/>
        <v>0.32000000000000006</v>
      </c>
      <c r="Q59" s="43">
        <v>1.04</v>
      </c>
      <c r="R59" s="41">
        <f t="shared" si="21"/>
        <v>0.33000000000000007</v>
      </c>
      <c r="S59" s="49">
        <v>21</v>
      </c>
      <c r="T59" s="46">
        <f t="shared" si="22"/>
        <v>21</v>
      </c>
      <c r="U59" s="43">
        <v>2.16</v>
      </c>
      <c r="V59" s="50">
        <f t="shared" si="23"/>
        <v>2.04</v>
      </c>
    </row>
    <row r="60" spans="1:22" ht="12.75">
      <c r="A60" s="47">
        <v>38266</v>
      </c>
      <c r="B60" s="48">
        <f t="shared" si="13"/>
        <v>38272</v>
      </c>
      <c r="C60" s="43">
        <v>2.87</v>
      </c>
      <c r="D60" s="41">
        <f t="shared" si="14"/>
        <v>2.4399999999999995</v>
      </c>
      <c r="E60" s="43">
        <v>2.61</v>
      </c>
      <c r="F60" s="41">
        <f t="shared" si="15"/>
        <v>0.81</v>
      </c>
      <c r="G60" s="43">
        <v>2.27</v>
      </c>
      <c r="H60" s="41">
        <f t="shared" si="16"/>
        <v>0.2200000000000002</v>
      </c>
      <c r="I60" s="43">
        <v>2.03</v>
      </c>
      <c r="J60" s="41">
        <f t="shared" si="17"/>
        <v>0.25</v>
      </c>
      <c r="K60" s="43">
        <v>1.86</v>
      </c>
      <c r="L60" s="41">
        <f t="shared" si="18"/>
        <v>0.3800000000000001</v>
      </c>
      <c r="M60" s="43">
        <v>1.67</v>
      </c>
      <c r="N60" s="41">
        <f t="shared" si="19"/>
        <v>0.43999999999999995</v>
      </c>
      <c r="O60" s="43">
        <v>1.22</v>
      </c>
      <c r="P60" s="41">
        <f t="shared" si="20"/>
        <v>0.30000000000000004</v>
      </c>
      <c r="Q60" s="43">
        <v>1.03</v>
      </c>
      <c r="R60" s="41">
        <f t="shared" si="21"/>
        <v>0.3400000000000001</v>
      </c>
      <c r="S60" s="49">
        <v>21</v>
      </c>
      <c r="T60" s="46">
        <f t="shared" si="22"/>
        <v>21</v>
      </c>
      <c r="U60" s="43">
        <v>2.25</v>
      </c>
      <c r="V60" s="50">
        <f t="shared" si="23"/>
        <v>1.9500000000000002</v>
      </c>
    </row>
  </sheetData>
  <mergeCells count="23"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A5:B5"/>
    <mergeCell ref="C5:D5"/>
    <mergeCell ref="E5:F5"/>
    <mergeCell ref="G5:H5"/>
    <mergeCell ref="Q5:R5"/>
    <mergeCell ref="S5:T5"/>
    <mergeCell ref="U5:V5"/>
    <mergeCell ref="S4:T4"/>
    <mergeCell ref="U4:V4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&amp;C&amp;"Arial,Bold"&amp;16WOOL LOAN, LOAN REPAYMENT, AND LDP RATES
Region 1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0">
      <selection activeCell="J10" sqref="J10"/>
    </sheetView>
  </sheetViews>
  <sheetFormatPr defaultColWidth="9.140625" defaultRowHeight="12.75"/>
  <cols>
    <col min="3" max="3" width="6.57421875" style="0" customWidth="1"/>
    <col min="4" max="4" width="5.28125" style="0" customWidth="1"/>
    <col min="5" max="6" width="6.28125" style="0" customWidth="1"/>
    <col min="7" max="7" width="6.57421875" style="0" customWidth="1"/>
    <col min="8" max="9" width="6.421875" style="0" customWidth="1"/>
    <col min="10" max="10" width="5.421875" style="0" customWidth="1"/>
    <col min="11" max="11" width="6.421875" style="0" customWidth="1"/>
    <col min="12" max="12" width="5.00390625" style="0" customWidth="1"/>
    <col min="13" max="13" width="6.28125" style="0" customWidth="1"/>
    <col min="14" max="14" width="5.421875" style="0" customWidth="1"/>
    <col min="15" max="15" width="7.00390625" style="0" customWidth="1"/>
    <col min="16" max="16" width="5.8515625" style="0" customWidth="1"/>
    <col min="17" max="17" width="6.7109375" style="0" customWidth="1"/>
    <col min="18" max="18" width="5.8515625" style="0" customWidth="1"/>
    <col min="19" max="19" width="6.28125" style="0" customWidth="1"/>
    <col min="20" max="20" width="6.140625" style="0" customWidth="1"/>
    <col min="21" max="21" width="6.7109375" style="0" customWidth="1"/>
    <col min="22" max="22" width="5.421875" style="0" customWidth="1"/>
  </cols>
  <sheetData>
    <row r="1" spans="1:22" ht="12.75">
      <c r="A1" s="83" t="s">
        <v>0</v>
      </c>
      <c r="B1" s="77"/>
      <c r="C1" s="6"/>
      <c r="D1" s="7"/>
      <c r="E1" s="6"/>
      <c r="F1" s="7"/>
      <c r="G1" s="6"/>
      <c r="H1" s="7"/>
      <c r="I1" s="8"/>
      <c r="J1" s="7"/>
      <c r="K1" s="6"/>
      <c r="L1" s="6"/>
      <c r="M1" s="9"/>
      <c r="N1" s="6"/>
      <c r="O1" s="6"/>
      <c r="P1" s="7"/>
      <c r="Q1" s="6"/>
      <c r="R1" s="7"/>
      <c r="S1" s="7"/>
      <c r="T1" s="10"/>
      <c r="U1" s="8"/>
      <c r="V1" s="11"/>
    </row>
    <row r="2" spans="1:22" ht="12.75">
      <c r="A2" s="12" t="s">
        <v>1</v>
      </c>
      <c r="B2" s="13" t="s">
        <v>2</v>
      </c>
      <c r="C2" s="14"/>
      <c r="D2" s="15"/>
      <c r="E2" s="14"/>
      <c r="F2" s="15"/>
      <c r="G2" s="14"/>
      <c r="H2" s="15"/>
      <c r="I2" s="16"/>
      <c r="J2" s="15"/>
      <c r="K2" s="14"/>
      <c r="L2" s="14"/>
      <c r="M2" s="17"/>
      <c r="N2" s="14"/>
      <c r="O2" s="14"/>
      <c r="P2" s="15"/>
      <c r="Q2" s="14"/>
      <c r="R2" s="15"/>
      <c r="S2" s="15"/>
      <c r="T2" s="18"/>
      <c r="U2" s="16"/>
      <c r="V2" s="19"/>
    </row>
    <row r="3" spans="1:22" ht="12.75">
      <c r="A3" s="20">
        <v>0.0006944444444444445</v>
      </c>
      <c r="B3" s="19" t="s">
        <v>3</v>
      </c>
      <c r="C3" s="92" t="s">
        <v>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21" t="s">
        <v>5</v>
      </c>
      <c r="B4" s="19" t="s">
        <v>6</v>
      </c>
      <c r="C4" s="83" t="s">
        <v>7</v>
      </c>
      <c r="D4" s="77"/>
      <c r="E4" s="76" t="s">
        <v>8</v>
      </c>
      <c r="F4" s="77"/>
      <c r="G4" s="76" t="s">
        <v>9</v>
      </c>
      <c r="H4" s="77"/>
      <c r="I4" s="76" t="s">
        <v>10</v>
      </c>
      <c r="J4" s="77"/>
      <c r="K4" s="76" t="s">
        <v>11</v>
      </c>
      <c r="L4" s="77"/>
      <c r="M4" s="76" t="s">
        <v>12</v>
      </c>
      <c r="N4" s="77"/>
      <c r="O4" s="76" t="s">
        <v>13</v>
      </c>
      <c r="P4" s="77"/>
      <c r="Q4" s="76" t="s">
        <v>14</v>
      </c>
      <c r="R4" s="77"/>
      <c r="S4" s="76" t="s">
        <v>15</v>
      </c>
      <c r="T4" s="77"/>
      <c r="U4" s="76" t="s">
        <v>16</v>
      </c>
      <c r="V4" s="77"/>
    </row>
    <row r="5" spans="1:22" ht="12.75">
      <c r="A5" s="89" t="s">
        <v>35</v>
      </c>
      <c r="B5" s="90"/>
      <c r="C5" s="73" t="s">
        <v>18</v>
      </c>
      <c r="D5" s="74"/>
      <c r="E5" s="73" t="s">
        <v>19</v>
      </c>
      <c r="F5" s="74"/>
      <c r="G5" s="73" t="s">
        <v>20</v>
      </c>
      <c r="H5" s="74"/>
      <c r="I5" s="73" t="s">
        <v>21</v>
      </c>
      <c r="J5" s="74"/>
      <c r="K5" s="81" t="s">
        <v>22</v>
      </c>
      <c r="L5" s="82"/>
      <c r="M5" s="81" t="s">
        <v>23</v>
      </c>
      <c r="N5" s="82"/>
      <c r="O5" s="73" t="s">
        <v>24</v>
      </c>
      <c r="P5" s="74"/>
      <c r="Q5" s="73" t="s">
        <v>25</v>
      </c>
      <c r="R5" s="74"/>
      <c r="S5" s="73" t="s">
        <v>26</v>
      </c>
      <c r="T5" s="74"/>
      <c r="U5" s="73" t="s">
        <v>27</v>
      </c>
      <c r="V5" s="74"/>
    </row>
    <row r="6" spans="1:22" ht="12.75">
      <c r="A6" s="22" t="s">
        <v>28</v>
      </c>
      <c r="B6" s="23"/>
      <c r="C6" s="24" t="s">
        <v>29</v>
      </c>
      <c r="D6" s="12" t="s">
        <v>30</v>
      </c>
      <c r="E6" s="24" t="s">
        <v>29</v>
      </c>
      <c r="F6" s="12" t="s">
        <v>30</v>
      </c>
      <c r="G6" s="24" t="s">
        <v>29</v>
      </c>
      <c r="H6" s="12" t="s">
        <v>30</v>
      </c>
      <c r="I6" s="24" t="s">
        <v>29</v>
      </c>
      <c r="J6" s="12" t="s">
        <v>30</v>
      </c>
      <c r="K6" s="25" t="s">
        <v>29</v>
      </c>
      <c r="L6" s="26" t="s">
        <v>30</v>
      </c>
      <c r="M6" s="27" t="s">
        <v>29</v>
      </c>
      <c r="N6" s="17" t="s">
        <v>30</v>
      </c>
      <c r="O6" s="24" t="s">
        <v>29</v>
      </c>
      <c r="P6" s="21" t="s">
        <v>30</v>
      </c>
      <c r="Q6" s="17" t="s">
        <v>29</v>
      </c>
      <c r="R6" s="12" t="s">
        <v>30</v>
      </c>
      <c r="S6" s="12" t="s">
        <v>31</v>
      </c>
      <c r="T6" s="28" t="s">
        <v>30</v>
      </c>
      <c r="U6" s="24" t="s">
        <v>31</v>
      </c>
      <c r="V6" s="21" t="s">
        <v>30</v>
      </c>
    </row>
    <row r="7" spans="1:22" ht="12.75">
      <c r="A7" s="29"/>
      <c r="B7" s="30"/>
      <c r="C7" s="31" t="s">
        <v>32</v>
      </c>
      <c r="D7" s="32" t="s">
        <v>32</v>
      </c>
      <c r="E7" s="31" t="s">
        <v>32</v>
      </c>
      <c r="F7" s="32" t="s">
        <v>32</v>
      </c>
      <c r="G7" s="31" t="s">
        <v>32</v>
      </c>
      <c r="H7" s="33" t="s">
        <v>32</v>
      </c>
      <c r="I7" s="34" t="s">
        <v>32</v>
      </c>
      <c r="J7" s="33" t="s">
        <v>32</v>
      </c>
      <c r="K7" s="35" t="s">
        <v>32</v>
      </c>
      <c r="L7" s="31" t="s">
        <v>32</v>
      </c>
      <c r="M7" s="36" t="s">
        <v>32</v>
      </c>
      <c r="N7" s="34" t="s">
        <v>32</v>
      </c>
      <c r="O7" s="31" t="s">
        <v>32</v>
      </c>
      <c r="P7" s="32" t="s">
        <v>32</v>
      </c>
      <c r="Q7" s="31" t="s">
        <v>32</v>
      </c>
      <c r="R7" s="32" t="s">
        <v>32</v>
      </c>
      <c r="S7" s="32" t="s">
        <v>33</v>
      </c>
      <c r="T7" s="37" t="s">
        <v>32</v>
      </c>
      <c r="U7" s="31" t="s">
        <v>33</v>
      </c>
      <c r="V7" s="33" t="s">
        <v>32</v>
      </c>
    </row>
    <row r="8" spans="1:22" ht="12.75">
      <c r="A8" s="47">
        <v>38987</v>
      </c>
      <c r="B8" s="48">
        <v>38993</v>
      </c>
      <c r="C8" s="43">
        <v>3.15</v>
      </c>
      <c r="D8" s="41">
        <v>2.16</v>
      </c>
      <c r="E8" s="43">
        <v>2.64</v>
      </c>
      <c r="F8" s="41">
        <v>0.78</v>
      </c>
      <c r="G8" s="43">
        <v>2.33</v>
      </c>
      <c r="H8" s="41">
        <v>0.16</v>
      </c>
      <c r="I8" s="43">
        <v>2.09</v>
      </c>
      <c r="J8" s="41">
        <v>0.19</v>
      </c>
      <c r="K8" s="43">
        <v>1.96</v>
      </c>
      <c r="L8" s="41">
        <v>0.28</v>
      </c>
      <c r="M8" s="43">
        <v>1.78</v>
      </c>
      <c r="N8" s="41">
        <v>0.33</v>
      </c>
      <c r="O8" s="43">
        <v>1.19</v>
      </c>
      <c r="P8" s="41">
        <v>0.33</v>
      </c>
      <c r="Q8" s="43">
        <v>1.02</v>
      </c>
      <c r="R8" s="41">
        <v>0.35</v>
      </c>
      <c r="S8" s="49">
        <v>19</v>
      </c>
      <c r="T8" s="46">
        <v>23</v>
      </c>
      <c r="U8" s="43">
        <v>3.55</v>
      </c>
      <c r="V8" s="50">
        <v>0.65</v>
      </c>
    </row>
    <row r="9" spans="1:22" ht="12.75">
      <c r="A9" s="47">
        <v>38980</v>
      </c>
      <c r="B9" s="48">
        <v>38986</v>
      </c>
      <c r="C9" s="43">
        <v>3.05</v>
      </c>
      <c r="D9" s="41">
        <v>2.26</v>
      </c>
      <c r="E9" s="43">
        <v>2.63</v>
      </c>
      <c r="F9" s="41">
        <v>0.79</v>
      </c>
      <c r="G9" s="43">
        <v>2.34</v>
      </c>
      <c r="H9" s="41">
        <v>0.15</v>
      </c>
      <c r="I9" s="43">
        <v>2.1</v>
      </c>
      <c r="J9" s="41">
        <v>0.18</v>
      </c>
      <c r="K9" s="43">
        <v>1.99</v>
      </c>
      <c r="L9" s="41">
        <v>0.25</v>
      </c>
      <c r="M9" s="43">
        <v>1.79</v>
      </c>
      <c r="N9" s="41">
        <v>0.32</v>
      </c>
      <c r="O9" s="43">
        <v>1.19</v>
      </c>
      <c r="P9" s="41">
        <v>0.33</v>
      </c>
      <c r="Q9" s="43">
        <v>1.03</v>
      </c>
      <c r="R9" s="41">
        <v>0.34</v>
      </c>
      <c r="S9" s="49">
        <v>19</v>
      </c>
      <c r="T9" s="46">
        <v>23</v>
      </c>
      <c r="U9" s="43">
        <v>3.55</v>
      </c>
      <c r="V9" s="50">
        <v>0.65</v>
      </c>
    </row>
    <row r="10" spans="1:22" ht="12.75">
      <c r="A10" s="47">
        <v>38973</v>
      </c>
      <c r="B10" s="48">
        <v>38979</v>
      </c>
      <c r="C10" s="43">
        <v>3.06</v>
      </c>
      <c r="D10" s="41">
        <v>2.25</v>
      </c>
      <c r="E10" s="43">
        <v>2.68</v>
      </c>
      <c r="F10" s="41">
        <v>0.74</v>
      </c>
      <c r="G10" s="43">
        <v>2.38</v>
      </c>
      <c r="H10" s="41">
        <v>0.11</v>
      </c>
      <c r="I10" s="43">
        <v>2.13</v>
      </c>
      <c r="J10" s="41">
        <v>0.15</v>
      </c>
      <c r="K10" s="43">
        <v>2.02</v>
      </c>
      <c r="L10" s="41">
        <v>0.22</v>
      </c>
      <c r="M10" s="43">
        <v>1.82</v>
      </c>
      <c r="N10" s="41">
        <v>0.29</v>
      </c>
      <c r="O10" s="43">
        <v>1.21</v>
      </c>
      <c r="P10" s="41">
        <v>0.31</v>
      </c>
      <c r="Q10" s="43">
        <v>1.03</v>
      </c>
      <c r="R10" s="41">
        <v>0.34</v>
      </c>
      <c r="S10" s="49">
        <v>19</v>
      </c>
      <c r="T10" s="46">
        <v>23</v>
      </c>
      <c r="U10" s="43">
        <v>3.7</v>
      </c>
      <c r="V10" s="50">
        <v>0.5</v>
      </c>
    </row>
    <row r="11" spans="1:22" ht="12.75">
      <c r="A11" s="47">
        <v>38966</v>
      </c>
      <c r="B11" s="48">
        <v>38972</v>
      </c>
      <c r="C11" s="43">
        <v>3.06</v>
      </c>
      <c r="D11" s="41">
        <v>2.25</v>
      </c>
      <c r="E11" s="43">
        <v>2.68</v>
      </c>
      <c r="F11" s="41">
        <v>0.74</v>
      </c>
      <c r="G11" s="43">
        <v>2.38</v>
      </c>
      <c r="H11" s="41">
        <v>0.11</v>
      </c>
      <c r="I11" s="43">
        <v>2.13</v>
      </c>
      <c r="J11" s="41">
        <v>0.15</v>
      </c>
      <c r="K11" s="43">
        <v>2.02</v>
      </c>
      <c r="L11" s="41">
        <v>0.22</v>
      </c>
      <c r="M11" s="43">
        <v>1.82</v>
      </c>
      <c r="N11" s="41">
        <v>0.29</v>
      </c>
      <c r="O11" s="43">
        <v>1.21</v>
      </c>
      <c r="P11" s="41">
        <v>0.31</v>
      </c>
      <c r="Q11" s="43">
        <v>1.03</v>
      </c>
      <c r="R11" s="41">
        <v>0.34</v>
      </c>
      <c r="S11" s="49">
        <v>19</v>
      </c>
      <c r="T11" s="46">
        <v>23</v>
      </c>
      <c r="U11" s="43">
        <v>3.7</v>
      </c>
      <c r="V11" s="50">
        <v>0.5</v>
      </c>
    </row>
    <row r="12" spans="1:22" ht="12.75">
      <c r="A12" s="47">
        <v>38959</v>
      </c>
      <c r="B12" s="48">
        <v>38965</v>
      </c>
      <c r="C12" s="43">
        <v>3.02</v>
      </c>
      <c r="D12" s="41">
        <v>2.29</v>
      </c>
      <c r="E12" s="43">
        <v>2.65</v>
      </c>
      <c r="F12" s="41">
        <v>0.77</v>
      </c>
      <c r="G12" s="43">
        <v>2.36</v>
      </c>
      <c r="H12" s="41">
        <v>0.13</v>
      </c>
      <c r="I12" s="43">
        <v>2.11</v>
      </c>
      <c r="J12" s="41">
        <v>0.17</v>
      </c>
      <c r="K12" s="43">
        <v>2.01</v>
      </c>
      <c r="L12" s="41">
        <v>0.23</v>
      </c>
      <c r="M12" s="43">
        <v>1.82</v>
      </c>
      <c r="N12" s="41">
        <v>0.29</v>
      </c>
      <c r="O12" s="43">
        <v>1.2</v>
      </c>
      <c r="P12" s="41">
        <v>0.32</v>
      </c>
      <c r="Q12" s="43">
        <v>1.03</v>
      </c>
      <c r="R12" s="41">
        <v>0.34</v>
      </c>
      <c r="S12" s="49">
        <v>20</v>
      </c>
      <c r="T12" s="46">
        <v>22</v>
      </c>
      <c r="U12" s="43">
        <v>4.19</v>
      </c>
      <c r="V12" s="50">
        <v>0.009999999999999787</v>
      </c>
    </row>
    <row r="13" spans="1:22" ht="12.75">
      <c r="A13" s="47">
        <v>38952</v>
      </c>
      <c r="B13" s="48">
        <v>38958</v>
      </c>
      <c r="C13" s="43">
        <v>3.02</v>
      </c>
      <c r="D13" s="41">
        <v>2.29</v>
      </c>
      <c r="E13" s="43">
        <v>2.67</v>
      </c>
      <c r="F13" s="42">
        <v>0.75</v>
      </c>
      <c r="G13" s="43">
        <v>2.37</v>
      </c>
      <c r="H13" s="41">
        <v>0.12</v>
      </c>
      <c r="I13" s="43">
        <v>2.12</v>
      </c>
      <c r="J13" s="41">
        <v>0.16</v>
      </c>
      <c r="K13" s="43">
        <v>2.02</v>
      </c>
      <c r="L13" s="41">
        <v>0.22</v>
      </c>
      <c r="M13" s="43">
        <v>1.84</v>
      </c>
      <c r="N13" s="41">
        <v>0.27</v>
      </c>
      <c r="O13" s="43">
        <v>1.22</v>
      </c>
      <c r="P13" s="41">
        <v>0.3</v>
      </c>
      <c r="Q13" s="43">
        <v>1.04</v>
      </c>
      <c r="R13" s="41">
        <v>0.33</v>
      </c>
      <c r="S13" s="49">
        <v>20</v>
      </c>
      <c r="T13" s="46">
        <v>22</v>
      </c>
      <c r="U13" s="43">
        <v>4.19</v>
      </c>
      <c r="V13" s="50">
        <v>0.009999999999999787</v>
      </c>
    </row>
    <row r="14" spans="1:22" ht="12.75">
      <c r="A14" s="47">
        <v>38945</v>
      </c>
      <c r="B14" s="48">
        <v>38951</v>
      </c>
      <c r="C14" s="56">
        <v>3.01</v>
      </c>
      <c r="D14" s="41">
        <v>2.3</v>
      </c>
      <c r="E14" s="56">
        <v>2.66</v>
      </c>
      <c r="F14" s="41">
        <v>0.76</v>
      </c>
      <c r="G14" s="56">
        <v>2.36</v>
      </c>
      <c r="H14" s="41">
        <v>0.13</v>
      </c>
      <c r="I14" s="56">
        <v>2.12</v>
      </c>
      <c r="J14" s="41">
        <v>0.16</v>
      </c>
      <c r="K14" s="56">
        <v>2.04</v>
      </c>
      <c r="L14" s="41">
        <v>0.2</v>
      </c>
      <c r="M14" s="56">
        <v>1.85</v>
      </c>
      <c r="N14" s="41">
        <v>0.26</v>
      </c>
      <c r="O14" s="56">
        <v>1.23</v>
      </c>
      <c r="P14" s="41">
        <v>0.29</v>
      </c>
      <c r="Q14" s="56">
        <v>1.03</v>
      </c>
      <c r="R14" s="41">
        <v>0.34</v>
      </c>
      <c r="S14" s="57">
        <v>20</v>
      </c>
      <c r="T14" s="46">
        <v>22</v>
      </c>
      <c r="U14" s="56">
        <v>4.19</v>
      </c>
      <c r="V14" s="50">
        <v>0</v>
      </c>
    </row>
    <row r="15" spans="1:22" ht="12.75">
      <c r="A15" s="47">
        <v>38938</v>
      </c>
      <c r="B15" s="48">
        <v>38944</v>
      </c>
      <c r="C15" s="56">
        <v>2.96</v>
      </c>
      <c r="D15" s="41">
        <v>2.35</v>
      </c>
      <c r="E15" s="56">
        <v>2.65</v>
      </c>
      <c r="F15" s="41">
        <v>0.77</v>
      </c>
      <c r="G15" s="56">
        <v>2.36</v>
      </c>
      <c r="H15" s="41">
        <v>0.13</v>
      </c>
      <c r="I15" s="56">
        <v>2.12</v>
      </c>
      <c r="J15" s="41">
        <v>0.16</v>
      </c>
      <c r="K15" s="56">
        <v>2.04</v>
      </c>
      <c r="L15" s="41">
        <v>0.2</v>
      </c>
      <c r="M15" s="56">
        <v>1.84</v>
      </c>
      <c r="N15" s="41">
        <v>0.27</v>
      </c>
      <c r="O15" s="56">
        <v>1.23</v>
      </c>
      <c r="P15" s="41">
        <v>0.29</v>
      </c>
      <c r="Q15" s="56">
        <v>1.03</v>
      </c>
      <c r="R15" s="41">
        <v>0.34</v>
      </c>
      <c r="S15" s="57">
        <v>20</v>
      </c>
      <c r="T15" s="46">
        <v>22</v>
      </c>
      <c r="U15" s="56">
        <v>4.43</v>
      </c>
      <c r="V15" s="50">
        <v>0</v>
      </c>
    </row>
    <row r="16" spans="1:22" ht="12.75">
      <c r="A16" s="47">
        <v>38931</v>
      </c>
      <c r="B16" s="48">
        <v>38937</v>
      </c>
      <c r="C16" s="56">
        <v>2.92</v>
      </c>
      <c r="D16" s="41">
        <v>2.39</v>
      </c>
      <c r="E16" s="56">
        <v>2.64</v>
      </c>
      <c r="F16" s="41">
        <v>0.78</v>
      </c>
      <c r="G16" s="56">
        <v>2.35</v>
      </c>
      <c r="H16" s="41">
        <v>0.14</v>
      </c>
      <c r="I16" s="56">
        <v>2.11</v>
      </c>
      <c r="J16" s="41">
        <v>0.17</v>
      </c>
      <c r="K16" s="56">
        <v>2.02</v>
      </c>
      <c r="L16" s="41">
        <v>0.22</v>
      </c>
      <c r="M16" s="56">
        <v>1.83</v>
      </c>
      <c r="N16" s="41">
        <v>0.28</v>
      </c>
      <c r="O16" s="56">
        <v>1.22</v>
      </c>
      <c r="P16" s="41">
        <v>0.3</v>
      </c>
      <c r="Q16" s="56">
        <v>1.03</v>
      </c>
      <c r="R16" s="41">
        <v>0.34</v>
      </c>
      <c r="S16" s="57">
        <v>20</v>
      </c>
      <c r="T16" s="46">
        <v>22</v>
      </c>
      <c r="U16" s="56">
        <v>4.43</v>
      </c>
      <c r="V16" s="50">
        <v>0</v>
      </c>
    </row>
    <row r="17" spans="1:22" ht="12.75">
      <c r="A17" s="47">
        <v>38924</v>
      </c>
      <c r="B17" s="48">
        <v>38930</v>
      </c>
      <c r="C17" s="56">
        <v>2.92</v>
      </c>
      <c r="D17" s="41">
        <v>2.39</v>
      </c>
      <c r="E17" s="56">
        <v>2.64</v>
      </c>
      <c r="F17" s="41">
        <v>0.78</v>
      </c>
      <c r="G17" s="56">
        <v>2.35</v>
      </c>
      <c r="H17" s="41">
        <v>0.14</v>
      </c>
      <c r="I17" s="56">
        <v>2.11</v>
      </c>
      <c r="J17" s="41">
        <v>0.17</v>
      </c>
      <c r="K17" s="56">
        <v>2.02</v>
      </c>
      <c r="L17" s="41">
        <v>0.22</v>
      </c>
      <c r="M17" s="56">
        <v>1.83</v>
      </c>
      <c r="N17" s="41">
        <v>0.28</v>
      </c>
      <c r="O17" s="56">
        <v>1.22</v>
      </c>
      <c r="P17" s="41">
        <v>0.3</v>
      </c>
      <c r="Q17" s="56">
        <v>1.03</v>
      </c>
      <c r="R17" s="41">
        <v>0.34</v>
      </c>
      <c r="S17" s="57">
        <v>20</v>
      </c>
      <c r="T17" s="46">
        <v>22</v>
      </c>
      <c r="U17" s="56">
        <v>4.43</v>
      </c>
      <c r="V17" s="50">
        <v>0</v>
      </c>
    </row>
    <row r="18" spans="1:22" ht="12.75">
      <c r="A18" s="47">
        <v>38917</v>
      </c>
      <c r="B18" s="48">
        <v>38923</v>
      </c>
      <c r="C18" s="56">
        <v>2.92</v>
      </c>
      <c r="D18" s="41">
        <v>2.39</v>
      </c>
      <c r="E18" s="56">
        <v>2.64</v>
      </c>
      <c r="F18" s="41">
        <v>0.78</v>
      </c>
      <c r="G18" s="56">
        <v>2.35</v>
      </c>
      <c r="H18" s="41">
        <v>0.14</v>
      </c>
      <c r="I18" s="56">
        <v>2.11</v>
      </c>
      <c r="J18" s="41">
        <v>0.17</v>
      </c>
      <c r="K18" s="56">
        <v>2.02</v>
      </c>
      <c r="L18" s="41">
        <v>0.22</v>
      </c>
      <c r="M18" s="56">
        <v>1.83</v>
      </c>
      <c r="N18" s="41">
        <v>0.28</v>
      </c>
      <c r="O18" s="56">
        <v>1.22</v>
      </c>
      <c r="P18" s="41">
        <v>0.3</v>
      </c>
      <c r="Q18" s="56">
        <v>1.03</v>
      </c>
      <c r="R18" s="41">
        <v>0.34</v>
      </c>
      <c r="S18" s="57">
        <v>19</v>
      </c>
      <c r="T18" s="46">
        <v>23</v>
      </c>
      <c r="U18" s="56">
        <v>4.43</v>
      </c>
      <c r="V18" s="50">
        <v>0</v>
      </c>
    </row>
    <row r="19" spans="1:22" ht="12.75">
      <c r="A19" s="47">
        <v>38910</v>
      </c>
      <c r="B19" s="48">
        <v>38916</v>
      </c>
      <c r="C19" s="56">
        <v>2.85</v>
      </c>
      <c r="D19" s="41">
        <v>2.46</v>
      </c>
      <c r="E19" s="56">
        <v>2.57</v>
      </c>
      <c r="F19" s="41">
        <v>0.85</v>
      </c>
      <c r="G19" s="56">
        <v>2.28</v>
      </c>
      <c r="H19" s="41">
        <v>0.21</v>
      </c>
      <c r="I19" s="56">
        <v>2.04</v>
      </c>
      <c r="J19" s="41">
        <v>0.24</v>
      </c>
      <c r="K19" s="56">
        <v>1.96</v>
      </c>
      <c r="L19" s="41">
        <v>0.28</v>
      </c>
      <c r="M19" s="56">
        <v>1.78</v>
      </c>
      <c r="N19" s="41">
        <v>0.33</v>
      </c>
      <c r="O19" s="56">
        <v>1.19</v>
      </c>
      <c r="P19" s="41">
        <v>0.33</v>
      </c>
      <c r="Q19" s="56">
        <v>1.01</v>
      </c>
      <c r="R19" s="41">
        <v>0.36</v>
      </c>
      <c r="S19" s="57">
        <v>19</v>
      </c>
      <c r="T19" s="46">
        <v>23</v>
      </c>
      <c r="U19" s="56">
        <v>4.43</v>
      </c>
      <c r="V19" s="50">
        <v>0</v>
      </c>
    </row>
    <row r="20" spans="1:22" ht="12.75">
      <c r="A20" s="47">
        <v>38904</v>
      </c>
      <c r="B20" s="48">
        <v>38909</v>
      </c>
      <c r="C20" s="56">
        <v>2.83</v>
      </c>
      <c r="D20" s="41">
        <v>2.48</v>
      </c>
      <c r="E20" s="56">
        <v>2.56</v>
      </c>
      <c r="F20" s="41">
        <v>0.86</v>
      </c>
      <c r="G20" s="56">
        <v>2.27</v>
      </c>
      <c r="H20" s="41">
        <v>0.22</v>
      </c>
      <c r="I20" s="56">
        <v>2.05</v>
      </c>
      <c r="J20" s="41">
        <v>0.23</v>
      </c>
      <c r="K20" s="56">
        <v>1.96</v>
      </c>
      <c r="L20" s="41">
        <v>0.28</v>
      </c>
      <c r="M20" s="56">
        <v>1.8</v>
      </c>
      <c r="N20" s="41">
        <v>0.31</v>
      </c>
      <c r="O20" s="56">
        <v>1.19</v>
      </c>
      <c r="P20" s="41">
        <v>0.33</v>
      </c>
      <c r="Q20" s="56">
        <v>1</v>
      </c>
      <c r="R20" s="41">
        <v>0.37</v>
      </c>
      <c r="S20" s="57">
        <v>19</v>
      </c>
      <c r="T20" s="46">
        <v>23</v>
      </c>
      <c r="U20" s="56">
        <v>4.43</v>
      </c>
      <c r="V20" s="50">
        <v>0</v>
      </c>
    </row>
    <row r="21" spans="1:22" ht="12.75">
      <c r="A21" s="47">
        <v>38896</v>
      </c>
      <c r="B21" s="48">
        <v>38902</v>
      </c>
      <c r="C21" s="56">
        <v>2.86</v>
      </c>
      <c r="D21" s="41">
        <v>2.45</v>
      </c>
      <c r="E21" s="56">
        <v>2.6</v>
      </c>
      <c r="F21" s="41">
        <v>0.82</v>
      </c>
      <c r="G21" s="56">
        <v>2.3</v>
      </c>
      <c r="H21" s="41">
        <v>0.19</v>
      </c>
      <c r="I21" s="56">
        <v>2.05</v>
      </c>
      <c r="J21" s="41">
        <v>0.23</v>
      </c>
      <c r="K21" s="56">
        <v>1.97</v>
      </c>
      <c r="L21" s="41">
        <v>0.27</v>
      </c>
      <c r="M21" s="56">
        <v>1.82</v>
      </c>
      <c r="N21" s="41">
        <v>0.29</v>
      </c>
      <c r="O21" s="56">
        <v>1.19</v>
      </c>
      <c r="P21" s="41">
        <v>0.33</v>
      </c>
      <c r="Q21" s="56">
        <v>1.01</v>
      </c>
      <c r="R21" s="41">
        <v>0.36</v>
      </c>
      <c r="S21" s="57">
        <v>19</v>
      </c>
      <c r="T21" s="46">
        <v>23</v>
      </c>
      <c r="U21" s="56">
        <v>4.43</v>
      </c>
      <c r="V21" s="50">
        <v>0</v>
      </c>
    </row>
    <row r="22" spans="1:22" ht="12.75">
      <c r="A22" s="47">
        <v>38889</v>
      </c>
      <c r="B22" s="48">
        <v>38895</v>
      </c>
      <c r="C22" s="56">
        <v>2.91</v>
      </c>
      <c r="D22" s="41">
        <v>2.4</v>
      </c>
      <c r="E22" s="56">
        <v>2.65</v>
      </c>
      <c r="F22" s="41">
        <v>0.77</v>
      </c>
      <c r="G22" s="56">
        <v>2.3</v>
      </c>
      <c r="H22" s="41">
        <v>0.19</v>
      </c>
      <c r="I22" s="56">
        <v>2.05</v>
      </c>
      <c r="J22" s="41">
        <v>0.23</v>
      </c>
      <c r="K22" s="56">
        <v>1.96</v>
      </c>
      <c r="L22" s="41">
        <v>0.28</v>
      </c>
      <c r="M22" s="56">
        <v>1.81</v>
      </c>
      <c r="N22" s="41">
        <v>0.3</v>
      </c>
      <c r="O22" s="56">
        <v>1.19</v>
      </c>
      <c r="P22" s="41">
        <v>0.33</v>
      </c>
      <c r="Q22" s="56">
        <v>1</v>
      </c>
      <c r="R22" s="41">
        <v>0.37</v>
      </c>
      <c r="S22" s="57">
        <v>19</v>
      </c>
      <c r="T22" s="46">
        <v>23</v>
      </c>
      <c r="U22" s="56">
        <v>4.43</v>
      </c>
      <c r="V22" s="50">
        <v>0</v>
      </c>
    </row>
    <row r="23" spans="1:22" ht="12.75">
      <c r="A23" s="47">
        <v>38882</v>
      </c>
      <c r="B23" s="48">
        <v>38888</v>
      </c>
      <c r="C23" s="56">
        <v>2.97</v>
      </c>
      <c r="D23" s="41">
        <v>2.34</v>
      </c>
      <c r="E23" s="56">
        <v>2.68</v>
      </c>
      <c r="F23" s="41">
        <v>0.74</v>
      </c>
      <c r="G23" s="56">
        <v>2.33</v>
      </c>
      <c r="H23" s="41">
        <v>0.16</v>
      </c>
      <c r="I23" s="56">
        <v>2.08</v>
      </c>
      <c r="J23" s="41">
        <v>0.2</v>
      </c>
      <c r="K23" s="56">
        <v>1.97</v>
      </c>
      <c r="L23" s="41">
        <v>0.27</v>
      </c>
      <c r="M23" s="56">
        <v>1.82</v>
      </c>
      <c r="N23" s="41">
        <v>0.29</v>
      </c>
      <c r="O23" s="56">
        <v>1.19</v>
      </c>
      <c r="P23" s="41">
        <v>0.33</v>
      </c>
      <c r="Q23" s="56">
        <v>0.99</v>
      </c>
      <c r="R23" s="41">
        <v>0.38</v>
      </c>
      <c r="S23" s="57">
        <v>20</v>
      </c>
      <c r="T23" s="46">
        <v>22</v>
      </c>
      <c r="U23" s="56">
        <v>4.67</v>
      </c>
      <c r="V23" s="50">
        <v>0</v>
      </c>
    </row>
    <row r="24" spans="1:22" ht="12.75">
      <c r="A24" s="47">
        <v>38875</v>
      </c>
      <c r="B24" s="48">
        <v>38881</v>
      </c>
      <c r="C24" s="56">
        <v>3</v>
      </c>
      <c r="D24" s="41">
        <v>2.31</v>
      </c>
      <c r="E24" s="56">
        <v>2.69</v>
      </c>
      <c r="F24" s="41">
        <v>0.73</v>
      </c>
      <c r="G24" s="56">
        <v>2.34</v>
      </c>
      <c r="H24" s="41">
        <v>0.15</v>
      </c>
      <c r="I24" s="56">
        <v>2.07</v>
      </c>
      <c r="J24" s="41">
        <v>0.21</v>
      </c>
      <c r="K24" s="56">
        <v>1.96</v>
      </c>
      <c r="L24" s="41">
        <v>0.28</v>
      </c>
      <c r="M24" s="56">
        <v>1.82</v>
      </c>
      <c r="N24" s="41">
        <v>0.29</v>
      </c>
      <c r="O24" s="56">
        <v>1.19</v>
      </c>
      <c r="P24" s="41">
        <v>0.33</v>
      </c>
      <c r="Q24" s="56">
        <v>0.99</v>
      </c>
      <c r="R24" s="41">
        <v>0.38</v>
      </c>
      <c r="S24" s="57">
        <v>20</v>
      </c>
      <c r="T24" s="46">
        <v>22</v>
      </c>
      <c r="U24" s="56">
        <v>4.67</v>
      </c>
      <c r="V24" s="50">
        <v>0</v>
      </c>
    </row>
    <row r="25" spans="1:22" ht="12.75">
      <c r="A25" s="47">
        <v>38868</v>
      </c>
      <c r="B25" s="48">
        <v>38874</v>
      </c>
      <c r="C25" s="56">
        <v>3.02</v>
      </c>
      <c r="D25" s="41">
        <v>2.29</v>
      </c>
      <c r="E25" s="56">
        <v>2.74</v>
      </c>
      <c r="F25" s="41">
        <v>0.68</v>
      </c>
      <c r="G25" s="56">
        <v>2.39</v>
      </c>
      <c r="H25" s="41">
        <v>0.1</v>
      </c>
      <c r="I25" s="56">
        <v>2.11</v>
      </c>
      <c r="J25" s="41">
        <v>0.17</v>
      </c>
      <c r="K25" s="56">
        <v>1.98</v>
      </c>
      <c r="L25" s="41">
        <v>0.26</v>
      </c>
      <c r="M25" s="56">
        <v>1.83</v>
      </c>
      <c r="N25" s="41">
        <v>0.28</v>
      </c>
      <c r="O25" s="56">
        <v>1.19</v>
      </c>
      <c r="P25" s="41">
        <v>0.33</v>
      </c>
      <c r="Q25" s="56">
        <v>0.99</v>
      </c>
      <c r="R25" s="41">
        <v>0.38</v>
      </c>
      <c r="S25" s="57">
        <v>20</v>
      </c>
      <c r="T25" s="46">
        <v>22</v>
      </c>
      <c r="U25" s="56">
        <v>4.79</v>
      </c>
      <c r="V25" s="50">
        <v>0</v>
      </c>
    </row>
    <row r="26" spans="1:22" ht="12.75">
      <c r="A26" s="47">
        <v>38861</v>
      </c>
      <c r="B26" s="48">
        <v>38867</v>
      </c>
      <c r="C26" s="56">
        <v>3.05</v>
      </c>
      <c r="D26" s="41">
        <v>2.26</v>
      </c>
      <c r="E26" s="56">
        <v>2.77</v>
      </c>
      <c r="F26" s="41">
        <v>0.65</v>
      </c>
      <c r="G26" s="56">
        <v>2.41</v>
      </c>
      <c r="H26" s="41">
        <v>0.08000000000000007</v>
      </c>
      <c r="I26" s="56">
        <v>2.11</v>
      </c>
      <c r="J26" s="41">
        <v>0.17</v>
      </c>
      <c r="K26" s="56">
        <v>1.98</v>
      </c>
      <c r="L26" s="41">
        <v>0.26</v>
      </c>
      <c r="M26" s="56">
        <v>1.84</v>
      </c>
      <c r="N26" s="41">
        <v>0.27</v>
      </c>
      <c r="O26" s="56">
        <v>1.19</v>
      </c>
      <c r="P26" s="41">
        <v>0.33</v>
      </c>
      <c r="Q26" s="56">
        <v>0.99</v>
      </c>
      <c r="R26" s="41">
        <v>0.38</v>
      </c>
      <c r="S26" s="57">
        <v>20</v>
      </c>
      <c r="T26" s="46">
        <v>22</v>
      </c>
      <c r="U26" s="56">
        <v>4.79</v>
      </c>
      <c r="V26" s="50">
        <v>0</v>
      </c>
    </row>
    <row r="27" spans="1:22" ht="12.75">
      <c r="A27" s="47">
        <v>38854</v>
      </c>
      <c r="B27" s="48">
        <v>38860</v>
      </c>
      <c r="C27" s="56">
        <v>2.99</v>
      </c>
      <c r="D27" s="41">
        <v>2.32</v>
      </c>
      <c r="E27" s="56">
        <v>2.71</v>
      </c>
      <c r="F27" s="41">
        <v>0.71</v>
      </c>
      <c r="G27" s="56">
        <v>2.35</v>
      </c>
      <c r="H27" s="41">
        <v>0.14</v>
      </c>
      <c r="I27" s="56">
        <v>2.08</v>
      </c>
      <c r="J27" s="41">
        <v>0.2</v>
      </c>
      <c r="K27" s="56">
        <v>1.97</v>
      </c>
      <c r="L27" s="41">
        <v>0.27</v>
      </c>
      <c r="M27" s="56">
        <v>1.84</v>
      </c>
      <c r="N27" s="41">
        <v>0.27</v>
      </c>
      <c r="O27" s="56">
        <v>1.21</v>
      </c>
      <c r="P27" s="41">
        <v>0.31</v>
      </c>
      <c r="Q27" s="56">
        <v>0.98</v>
      </c>
      <c r="R27" s="41">
        <v>0.39</v>
      </c>
      <c r="S27" s="57">
        <v>22</v>
      </c>
      <c r="T27" s="46">
        <v>20</v>
      </c>
      <c r="U27" s="56">
        <v>5.15</v>
      </c>
      <c r="V27" s="50">
        <v>0</v>
      </c>
    </row>
    <row r="28" spans="1:22" ht="12.75">
      <c r="A28" s="47">
        <v>38847</v>
      </c>
      <c r="B28" s="48">
        <v>38853</v>
      </c>
      <c r="C28" s="43">
        <v>2.97</v>
      </c>
      <c r="D28" s="41">
        <v>2.34</v>
      </c>
      <c r="E28" s="43">
        <v>2.68</v>
      </c>
      <c r="F28" s="41">
        <v>0.74</v>
      </c>
      <c r="G28" s="43">
        <v>2.28</v>
      </c>
      <c r="H28" s="41">
        <v>0.21</v>
      </c>
      <c r="I28" s="43">
        <v>2.07</v>
      </c>
      <c r="J28" s="41">
        <v>0.21</v>
      </c>
      <c r="K28" s="43">
        <v>1.96</v>
      </c>
      <c r="L28" s="41">
        <v>0.28</v>
      </c>
      <c r="M28" s="43">
        <v>1.85</v>
      </c>
      <c r="N28" s="41">
        <v>0.26</v>
      </c>
      <c r="O28" s="43">
        <v>1.21</v>
      </c>
      <c r="P28" s="41">
        <v>0.31</v>
      </c>
      <c r="Q28" s="43">
        <v>0.99</v>
      </c>
      <c r="R28" s="41">
        <v>0.38</v>
      </c>
      <c r="S28" s="49">
        <v>24</v>
      </c>
      <c r="T28" s="46">
        <v>18</v>
      </c>
      <c r="U28" s="43">
        <v>5.15</v>
      </c>
      <c r="V28" s="50">
        <v>0</v>
      </c>
    </row>
    <row r="29" spans="1:22" ht="12.75">
      <c r="A29" s="47">
        <v>38840</v>
      </c>
      <c r="B29" s="48">
        <v>38846</v>
      </c>
      <c r="C29" s="43">
        <v>2.91</v>
      </c>
      <c r="D29" s="41">
        <v>2.4</v>
      </c>
      <c r="E29" s="43">
        <v>2.64</v>
      </c>
      <c r="F29" s="41">
        <v>0.78</v>
      </c>
      <c r="G29" s="43">
        <v>2.24</v>
      </c>
      <c r="H29" s="41">
        <v>0.25</v>
      </c>
      <c r="I29" s="43">
        <v>2.02</v>
      </c>
      <c r="J29" s="41">
        <v>0.26</v>
      </c>
      <c r="K29" s="43">
        <v>1.94</v>
      </c>
      <c r="L29" s="41">
        <v>0.3</v>
      </c>
      <c r="M29" s="43">
        <v>1.82</v>
      </c>
      <c r="N29" s="41">
        <v>0.29</v>
      </c>
      <c r="O29" s="43">
        <v>1.2</v>
      </c>
      <c r="P29" s="41">
        <v>0.32</v>
      </c>
      <c r="Q29" s="43">
        <v>1</v>
      </c>
      <c r="R29" s="41">
        <v>0.37</v>
      </c>
      <c r="S29" s="49">
        <v>21</v>
      </c>
      <c r="T29" s="46">
        <v>21</v>
      </c>
      <c r="U29" s="43">
        <v>5.11</v>
      </c>
      <c r="V29" s="50">
        <v>0</v>
      </c>
    </row>
    <row r="30" spans="1:22" ht="12.75">
      <c r="A30" s="47">
        <v>38833</v>
      </c>
      <c r="B30" s="48">
        <v>38839</v>
      </c>
      <c r="C30" s="43">
        <v>2.86</v>
      </c>
      <c r="D30" s="41">
        <v>2.45</v>
      </c>
      <c r="E30" s="43">
        <v>2.61</v>
      </c>
      <c r="F30" s="41">
        <v>0.81</v>
      </c>
      <c r="G30" s="43">
        <v>2.24</v>
      </c>
      <c r="H30" s="41">
        <v>0.25</v>
      </c>
      <c r="I30" s="43">
        <v>2.03</v>
      </c>
      <c r="J30" s="41">
        <v>0.25</v>
      </c>
      <c r="K30" s="43">
        <v>1.96</v>
      </c>
      <c r="L30" s="41">
        <v>0.28</v>
      </c>
      <c r="M30" s="43">
        <v>1.8</v>
      </c>
      <c r="N30" s="41">
        <v>0.31</v>
      </c>
      <c r="O30" s="43">
        <v>1.17</v>
      </c>
      <c r="P30" s="41">
        <v>0.35</v>
      </c>
      <c r="Q30" s="43">
        <v>0.99</v>
      </c>
      <c r="R30" s="41">
        <v>0.38</v>
      </c>
      <c r="S30" s="49">
        <v>21</v>
      </c>
      <c r="T30" s="46">
        <v>21</v>
      </c>
      <c r="U30" s="43">
        <v>5.11</v>
      </c>
      <c r="V30" s="50">
        <v>0</v>
      </c>
    </row>
    <row r="31" spans="1:22" ht="12.75">
      <c r="A31" s="47">
        <v>38826</v>
      </c>
      <c r="B31" s="48">
        <v>38832</v>
      </c>
      <c r="C31" s="43">
        <v>2.86</v>
      </c>
      <c r="D31" s="41">
        <v>2.45</v>
      </c>
      <c r="E31" s="43">
        <v>2.61</v>
      </c>
      <c r="F31" s="41">
        <v>0.81</v>
      </c>
      <c r="G31" s="43">
        <v>2.24</v>
      </c>
      <c r="H31" s="41">
        <v>0.25</v>
      </c>
      <c r="I31" s="43">
        <v>2.03</v>
      </c>
      <c r="J31" s="41">
        <v>0.25</v>
      </c>
      <c r="K31" s="43">
        <v>1.96</v>
      </c>
      <c r="L31" s="41">
        <v>0.28</v>
      </c>
      <c r="M31" s="43">
        <v>1.8</v>
      </c>
      <c r="N31" s="41">
        <v>0.31</v>
      </c>
      <c r="O31" s="43">
        <v>1.17</v>
      </c>
      <c r="P31" s="41">
        <v>0.35</v>
      </c>
      <c r="Q31" s="43">
        <v>0.99</v>
      </c>
      <c r="R31" s="41">
        <v>0.38</v>
      </c>
      <c r="S31" s="49">
        <v>18</v>
      </c>
      <c r="T31" s="46">
        <v>24</v>
      </c>
      <c r="U31" s="43">
        <v>5.11</v>
      </c>
      <c r="V31" s="50">
        <v>0</v>
      </c>
    </row>
    <row r="32" spans="1:22" ht="12.75">
      <c r="A32" s="47">
        <v>38819</v>
      </c>
      <c r="B32" s="48">
        <v>38825</v>
      </c>
      <c r="C32" s="43">
        <v>2.82</v>
      </c>
      <c r="D32" s="41">
        <v>2.49</v>
      </c>
      <c r="E32" s="43">
        <v>2.56</v>
      </c>
      <c r="F32" s="41">
        <v>0.86</v>
      </c>
      <c r="G32" s="43">
        <v>2.22</v>
      </c>
      <c r="H32" s="41">
        <v>0.27</v>
      </c>
      <c r="I32" s="43">
        <v>2.02</v>
      </c>
      <c r="J32" s="41">
        <v>0.26</v>
      </c>
      <c r="K32" s="43">
        <v>1.95</v>
      </c>
      <c r="L32" s="41">
        <v>0.29</v>
      </c>
      <c r="M32" s="43">
        <v>1.79</v>
      </c>
      <c r="N32" s="41">
        <v>0.32</v>
      </c>
      <c r="O32" s="43">
        <v>1.19</v>
      </c>
      <c r="P32" s="41">
        <v>0.33</v>
      </c>
      <c r="Q32" s="43">
        <v>1.01</v>
      </c>
      <c r="R32" s="41">
        <v>0.36</v>
      </c>
      <c r="S32" s="49">
        <v>18</v>
      </c>
      <c r="T32" s="46">
        <v>24</v>
      </c>
      <c r="U32" s="43">
        <v>5.11</v>
      </c>
      <c r="V32" s="50">
        <v>0</v>
      </c>
    </row>
    <row r="33" spans="1:22" ht="12.75">
      <c r="A33" s="47">
        <v>38812</v>
      </c>
      <c r="B33" s="48">
        <v>38818</v>
      </c>
      <c r="C33" s="43">
        <v>2.78</v>
      </c>
      <c r="D33" s="41">
        <v>2.53</v>
      </c>
      <c r="E33" s="43">
        <v>2.52</v>
      </c>
      <c r="F33" s="41">
        <v>0.9</v>
      </c>
      <c r="G33" s="43">
        <v>2.23</v>
      </c>
      <c r="H33" s="41">
        <v>0.26</v>
      </c>
      <c r="I33" s="43">
        <v>2.01</v>
      </c>
      <c r="J33" s="41">
        <v>0.27</v>
      </c>
      <c r="K33" s="43">
        <v>1.94</v>
      </c>
      <c r="L33" s="41">
        <v>0.3</v>
      </c>
      <c r="M33" s="43">
        <v>1.78</v>
      </c>
      <c r="N33" s="41">
        <v>0.33</v>
      </c>
      <c r="O33" s="43">
        <v>1.17</v>
      </c>
      <c r="P33" s="41">
        <v>0.35</v>
      </c>
      <c r="Q33" s="43">
        <v>0.99</v>
      </c>
      <c r="R33" s="41">
        <v>0.38</v>
      </c>
      <c r="S33" s="49">
        <v>18</v>
      </c>
      <c r="T33" s="46">
        <v>24</v>
      </c>
      <c r="U33" s="43">
        <v>5.32</v>
      </c>
      <c r="V33" s="50">
        <v>0</v>
      </c>
    </row>
    <row r="34" spans="1:22" ht="12.75">
      <c r="A34" s="47">
        <v>38805</v>
      </c>
      <c r="B34" s="48">
        <v>38811</v>
      </c>
      <c r="C34" s="43">
        <v>2.84</v>
      </c>
      <c r="D34" s="41">
        <v>2.47</v>
      </c>
      <c r="E34" s="43">
        <v>2.57</v>
      </c>
      <c r="F34" s="41">
        <v>0.85</v>
      </c>
      <c r="G34" s="43">
        <v>2.29</v>
      </c>
      <c r="H34" s="41">
        <v>0.2</v>
      </c>
      <c r="I34" s="43">
        <v>2.07</v>
      </c>
      <c r="J34" s="41">
        <v>0.21</v>
      </c>
      <c r="K34" s="43">
        <v>1.99</v>
      </c>
      <c r="L34" s="41">
        <v>0.25</v>
      </c>
      <c r="M34" s="43">
        <v>1.82</v>
      </c>
      <c r="N34" s="41">
        <v>0.29</v>
      </c>
      <c r="O34" s="43">
        <v>1.19</v>
      </c>
      <c r="P34" s="41">
        <v>0.33</v>
      </c>
      <c r="Q34" s="43">
        <v>1</v>
      </c>
      <c r="R34" s="41">
        <v>0.37</v>
      </c>
      <c r="S34" s="49">
        <v>18</v>
      </c>
      <c r="T34" s="46">
        <v>24</v>
      </c>
      <c r="U34" s="43">
        <v>5.32</v>
      </c>
      <c r="V34" s="50">
        <v>0</v>
      </c>
    </row>
    <row r="35" spans="1:22" ht="12.75">
      <c r="A35" s="47">
        <v>38798</v>
      </c>
      <c r="B35" s="48">
        <v>38804</v>
      </c>
      <c r="C35" s="43">
        <v>2.91</v>
      </c>
      <c r="D35" s="41">
        <v>2.4</v>
      </c>
      <c r="E35" s="43">
        <v>2.65</v>
      </c>
      <c r="F35" s="41">
        <v>0.77</v>
      </c>
      <c r="G35" s="43">
        <v>2.35</v>
      </c>
      <c r="H35" s="41">
        <v>0.14</v>
      </c>
      <c r="I35" s="43">
        <v>2.12</v>
      </c>
      <c r="J35" s="41">
        <v>0.16</v>
      </c>
      <c r="K35" s="43">
        <v>2.05</v>
      </c>
      <c r="L35" s="41">
        <v>0.19</v>
      </c>
      <c r="M35" s="43">
        <v>1.83</v>
      </c>
      <c r="N35" s="41">
        <v>0.28</v>
      </c>
      <c r="O35" s="43">
        <v>1.2</v>
      </c>
      <c r="P35" s="41">
        <v>0.32</v>
      </c>
      <c r="Q35" s="43">
        <v>1.01</v>
      </c>
      <c r="R35" s="41">
        <v>0.36</v>
      </c>
      <c r="S35" s="49">
        <v>19</v>
      </c>
      <c r="T35" s="46">
        <v>23</v>
      </c>
      <c r="U35" s="43">
        <v>5.32</v>
      </c>
      <c r="V35" s="50">
        <v>0</v>
      </c>
    </row>
    <row r="36" spans="1:22" ht="12.75">
      <c r="A36" s="47">
        <v>38791</v>
      </c>
      <c r="B36" s="48">
        <v>38797</v>
      </c>
      <c r="C36" s="43">
        <v>2.92</v>
      </c>
      <c r="D36" s="41">
        <v>2.39</v>
      </c>
      <c r="E36" s="43">
        <v>2.68</v>
      </c>
      <c r="F36" s="41">
        <v>0.74</v>
      </c>
      <c r="G36" s="43">
        <v>2.36</v>
      </c>
      <c r="H36" s="41">
        <v>0.13</v>
      </c>
      <c r="I36" s="43">
        <v>2.13</v>
      </c>
      <c r="J36" s="41">
        <v>0.15</v>
      </c>
      <c r="K36" s="43">
        <v>2.05</v>
      </c>
      <c r="L36" s="41">
        <v>0.19</v>
      </c>
      <c r="M36" s="43">
        <v>1.83</v>
      </c>
      <c r="N36" s="41">
        <v>0.28</v>
      </c>
      <c r="O36" s="43">
        <v>1.19</v>
      </c>
      <c r="P36" s="41">
        <v>0.33</v>
      </c>
      <c r="Q36" s="43">
        <v>1.01</v>
      </c>
      <c r="R36" s="41">
        <v>0.36</v>
      </c>
      <c r="S36" s="49">
        <v>18</v>
      </c>
      <c r="T36" s="46">
        <v>24</v>
      </c>
      <c r="U36" s="43">
        <v>5.32</v>
      </c>
      <c r="V36" s="50">
        <v>0</v>
      </c>
    </row>
    <row r="37" spans="1:22" ht="12.75">
      <c r="A37" s="47">
        <v>38784</v>
      </c>
      <c r="B37" s="48">
        <v>38790</v>
      </c>
      <c r="C37" s="43">
        <v>2.93</v>
      </c>
      <c r="D37" s="41">
        <v>2.38</v>
      </c>
      <c r="E37" s="43">
        <v>2.67</v>
      </c>
      <c r="F37" s="41">
        <v>0.75</v>
      </c>
      <c r="G37" s="43">
        <v>2.35</v>
      </c>
      <c r="H37" s="41">
        <v>0.14</v>
      </c>
      <c r="I37" s="43">
        <v>2.1</v>
      </c>
      <c r="J37" s="41">
        <v>0.18</v>
      </c>
      <c r="K37" s="43">
        <v>2.02</v>
      </c>
      <c r="L37" s="41">
        <v>0.22</v>
      </c>
      <c r="M37" s="43">
        <v>1.82</v>
      </c>
      <c r="N37" s="41">
        <v>0.29</v>
      </c>
      <c r="O37" s="43">
        <v>1.19</v>
      </c>
      <c r="P37" s="41">
        <v>0.33</v>
      </c>
      <c r="Q37" s="43">
        <v>1.01</v>
      </c>
      <c r="R37" s="41">
        <v>0.36</v>
      </c>
      <c r="S37" s="49">
        <v>18</v>
      </c>
      <c r="T37" s="46">
        <v>24</v>
      </c>
      <c r="U37" s="43">
        <v>5.15</v>
      </c>
      <c r="V37" s="50">
        <v>0</v>
      </c>
    </row>
    <row r="38" spans="1:22" ht="12.75">
      <c r="A38" s="47">
        <v>38777</v>
      </c>
      <c r="B38" s="48">
        <v>38783</v>
      </c>
      <c r="C38" s="43">
        <v>2.92</v>
      </c>
      <c r="D38" s="41">
        <v>2.39</v>
      </c>
      <c r="E38" s="43">
        <v>2.65</v>
      </c>
      <c r="F38" s="41">
        <v>0.77</v>
      </c>
      <c r="G38" s="43">
        <v>2.36</v>
      </c>
      <c r="H38" s="41">
        <v>0.13</v>
      </c>
      <c r="I38" s="43">
        <v>2.1</v>
      </c>
      <c r="J38" s="41">
        <v>0.18</v>
      </c>
      <c r="K38" s="43">
        <v>2</v>
      </c>
      <c r="L38" s="41">
        <v>0.24</v>
      </c>
      <c r="M38" s="43">
        <v>1.77</v>
      </c>
      <c r="N38" s="41">
        <v>0.34</v>
      </c>
      <c r="O38" s="43">
        <v>1.15</v>
      </c>
      <c r="P38" s="41">
        <v>0.37</v>
      </c>
      <c r="Q38" s="43">
        <v>0.99</v>
      </c>
      <c r="R38" s="41">
        <v>0.38</v>
      </c>
      <c r="S38" s="49">
        <v>18</v>
      </c>
      <c r="T38" s="46">
        <v>24</v>
      </c>
      <c r="U38" s="43">
        <v>5.15</v>
      </c>
      <c r="V38" s="50">
        <v>0</v>
      </c>
    </row>
    <row r="39" spans="1:22" ht="12.75">
      <c r="A39" s="47">
        <v>38770</v>
      </c>
      <c r="B39" s="48">
        <v>38776</v>
      </c>
      <c r="C39" s="43">
        <v>2.88</v>
      </c>
      <c r="D39" s="41">
        <v>2.43</v>
      </c>
      <c r="E39" s="43">
        <v>2.64</v>
      </c>
      <c r="F39" s="41">
        <v>0.78</v>
      </c>
      <c r="G39" s="43">
        <v>2.33</v>
      </c>
      <c r="H39" s="41">
        <v>0.16</v>
      </c>
      <c r="I39" s="43">
        <v>2.07</v>
      </c>
      <c r="J39" s="41">
        <v>0.21</v>
      </c>
      <c r="K39" s="43">
        <v>1.98</v>
      </c>
      <c r="L39" s="41">
        <v>0.26</v>
      </c>
      <c r="M39" s="43">
        <v>1.74</v>
      </c>
      <c r="N39" s="41">
        <v>0.37</v>
      </c>
      <c r="O39" s="43">
        <v>1.15</v>
      </c>
      <c r="P39" s="41">
        <v>0.37</v>
      </c>
      <c r="Q39" s="43">
        <v>0.99</v>
      </c>
      <c r="R39" s="41">
        <v>0.38</v>
      </c>
      <c r="S39" s="49">
        <v>18</v>
      </c>
      <c r="T39" s="46">
        <v>24</v>
      </c>
      <c r="U39" s="43">
        <v>5.15</v>
      </c>
      <c r="V39" s="50">
        <v>0</v>
      </c>
    </row>
    <row r="40" spans="1:22" ht="12.75">
      <c r="A40" s="47">
        <v>38763</v>
      </c>
      <c r="B40" s="48">
        <v>38769</v>
      </c>
      <c r="C40" s="43">
        <v>2.87</v>
      </c>
      <c r="D40" s="41">
        <v>2.44</v>
      </c>
      <c r="E40" s="43">
        <v>2.63</v>
      </c>
      <c r="F40" s="41">
        <v>0.79</v>
      </c>
      <c r="G40" s="43">
        <v>2.34</v>
      </c>
      <c r="H40" s="41">
        <v>0.15</v>
      </c>
      <c r="I40" s="43">
        <v>2.07</v>
      </c>
      <c r="J40" s="41">
        <v>0.21</v>
      </c>
      <c r="K40" s="43">
        <v>1.96</v>
      </c>
      <c r="L40" s="41">
        <v>0.28</v>
      </c>
      <c r="M40" s="43">
        <v>1.71</v>
      </c>
      <c r="N40" s="41">
        <v>0.4</v>
      </c>
      <c r="O40" s="43">
        <v>1.12</v>
      </c>
      <c r="P40" s="41">
        <v>0.4</v>
      </c>
      <c r="Q40" s="43">
        <v>0.97</v>
      </c>
      <c r="R40" s="41">
        <v>0.4</v>
      </c>
      <c r="S40" s="49">
        <v>19</v>
      </c>
      <c r="T40" s="46">
        <v>23</v>
      </c>
      <c r="U40" s="43">
        <v>4.65</v>
      </c>
      <c r="V40" s="50">
        <v>0</v>
      </c>
    </row>
    <row r="41" spans="1:22" ht="12.75">
      <c r="A41" s="47">
        <v>38756</v>
      </c>
      <c r="B41" s="48">
        <v>38762</v>
      </c>
      <c r="C41" s="43">
        <v>2.8</v>
      </c>
      <c r="D41" s="41">
        <v>2.51</v>
      </c>
      <c r="E41" s="43">
        <v>2.6</v>
      </c>
      <c r="F41" s="41">
        <v>0.82</v>
      </c>
      <c r="G41" s="43">
        <v>2.26</v>
      </c>
      <c r="H41" s="41">
        <v>0.23</v>
      </c>
      <c r="I41" s="43">
        <v>2.04</v>
      </c>
      <c r="J41" s="41">
        <v>0.24</v>
      </c>
      <c r="K41" s="43">
        <v>1.96</v>
      </c>
      <c r="L41" s="41">
        <v>0.28</v>
      </c>
      <c r="M41" s="43">
        <v>1.72</v>
      </c>
      <c r="N41" s="41">
        <v>0.39</v>
      </c>
      <c r="O41" s="43">
        <v>1.12</v>
      </c>
      <c r="P41" s="41">
        <v>0.4</v>
      </c>
      <c r="Q41" s="43">
        <v>0.96</v>
      </c>
      <c r="R41" s="41">
        <v>0.41</v>
      </c>
      <c r="S41" s="49">
        <v>19</v>
      </c>
      <c r="T41" s="46">
        <v>23</v>
      </c>
      <c r="U41" s="43">
        <v>4.65</v>
      </c>
      <c r="V41" s="50">
        <v>0</v>
      </c>
    </row>
    <row r="42" spans="1:22" ht="12.75">
      <c r="A42" s="47">
        <v>38749</v>
      </c>
      <c r="B42" s="48">
        <v>38755</v>
      </c>
      <c r="C42" s="43">
        <v>2.76</v>
      </c>
      <c r="D42" s="41">
        <v>2.55</v>
      </c>
      <c r="E42" s="43">
        <v>2.53</v>
      </c>
      <c r="F42" s="41">
        <v>0.89</v>
      </c>
      <c r="G42" s="43">
        <v>2.21</v>
      </c>
      <c r="H42" s="41">
        <v>0.28</v>
      </c>
      <c r="I42" s="43">
        <v>2.02</v>
      </c>
      <c r="J42" s="41">
        <v>0.26</v>
      </c>
      <c r="K42" s="43">
        <v>1.95</v>
      </c>
      <c r="L42" s="41">
        <v>0.29</v>
      </c>
      <c r="M42" s="43">
        <v>1.71</v>
      </c>
      <c r="N42" s="41">
        <v>0.4</v>
      </c>
      <c r="O42" s="43">
        <v>1.11</v>
      </c>
      <c r="P42" s="41">
        <v>0.41</v>
      </c>
      <c r="Q42" s="43">
        <v>0.95</v>
      </c>
      <c r="R42" s="41">
        <v>0.42</v>
      </c>
      <c r="S42" s="49">
        <v>19</v>
      </c>
      <c r="T42" s="46">
        <v>23</v>
      </c>
      <c r="U42" s="43">
        <v>4.65</v>
      </c>
      <c r="V42" s="50">
        <v>0</v>
      </c>
    </row>
    <row r="43" spans="1:22" ht="12.75">
      <c r="A43" s="47">
        <v>38742</v>
      </c>
      <c r="B43" s="48">
        <v>38748</v>
      </c>
      <c r="C43" s="43">
        <v>2.64</v>
      </c>
      <c r="D43" s="41">
        <v>2.67</v>
      </c>
      <c r="E43" s="43">
        <v>2.42</v>
      </c>
      <c r="F43" s="41">
        <v>1</v>
      </c>
      <c r="G43" s="43">
        <v>2.11</v>
      </c>
      <c r="H43" s="41">
        <v>0.38</v>
      </c>
      <c r="I43" s="43">
        <v>1.95</v>
      </c>
      <c r="J43" s="41">
        <v>0.33</v>
      </c>
      <c r="K43" s="43">
        <v>1.91</v>
      </c>
      <c r="L43" s="41">
        <v>0.33</v>
      </c>
      <c r="M43" s="43">
        <v>1.69</v>
      </c>
      <c r="N43" s="41">
        <v>0.42</v>
      </c>
      <c r="O43" s="43">
        <v>1.1</v>
      </c>
      <c r="P43" s="41">
        <v>0.42</v>
      </c>
      <c r="Q43" s="43">
        <v>0.94</v>
      </c>
      <c r="R43" s="41">
        <v>0.43</v>
      </c>
      <c r="S43" s="49">
        <v>19</v>
      </c>
      <c r="T43" s="46">
        <v>23</v>
      </c>
      <c r="U43" s="43">
        <v>4.65</v>
      </c>
      <c r="V43" s="50">
        <v>0</v>
      </c>
    </row>
    <row r="44" spans="1:22" ht="12.75">
      <c r="A44" s="47">
        <v>38735</v>
      </c>
      <c r="B44" s="48">
        <v>38741</v>
      </c>
      <c r="C44" s="43">
        <v>2.56</v>
      </c>
      <c r="D44" s="41">
        <v>2.75</v>
      </c>
      <c r="E44" s="43">
        <v>2.31</v>
      </c>
      <c r="F44" s="41">
        <v>1.11</v>
      </c>
      <c r="G44" s="43">
        <v>2.02</v>
      </c>
      <c r="H44" s="41">
        <v>0.47</v>
      </c>
      <c r="I44" s="43">
        <v>1.91</v>
      </c>
      <c r="J44" s="41">
        <v>0.37</v>
      </c>
      <c r="K44" s="43">
        <v>1.88</v>
      </c>
      <c r="L44" s="41">
        <v>0.36</v>
      </c>
      <c r="M44" s="43">
        <v>1.69</v>
      </c>
      <c r="N44" s="41">
        <v>0.42</v>
      </c>
      <c r="O44" s="43">
        <v>1.1</v>
      </c>
      <c r="P44" s="41">
        <v>0.42</v>
      </c>
      <c r="Q44" s="43">
        <v>0.94</v>
      </c>
      <c r="R44" s="41">
        <v>0.43</v>
      </c>
      <c r="S44" s="49">
        <v>19</v>
      </c>
      <c r="T44" s="46">
        <v>23</v>
      </c>
      <c r="U44" s="43">
        <v>4.65</v>
      </c>
      <c r="V44" s="50">
        <v>0</v>
      </c>
    </row>
    <row r="45" spans="1:22" ht="12.75">
      <c r="A45" s="47">
        <v>38728</v>
      </c>
      <c r="B45" s="48">
        <v>38734</v>
      </c>
      <c r="C45" s="43">
        <v>2.53</v>
      </c>
      <c r="D45" s="41">
        <v>2.78</v>
      </c>
      <c r="E45" s="43">
        <v>2.24</v>
      </c>
      <c r="F45" s="41">
        <v>1.18</v>
      </c>
      <c r="G45" s="43">
        <v>1.99</v>
      </c>
      <c r="H45" s="41">
        <v>0.5</v>
      </c>
      <c r="I45" s="43">
        <v>1.91</v>
      </c>
      <c r="J45" s="41">
        <v>0.37</v>
      </c>
      <c r="K45" s="43">
        <v>1.88</v>
      </c>
      <c r="L45" s="41">
        <v>0.36</v>
      </c>
      <c r="M45" s="43">
        <v>1.72</v>
      </c>
      <c r="N45" s="41">
        <v>0.39</v>
      </c>
      <c r="O45" s="43">
        <v>1.1</v>
      </c>
      <c r="P45" s="41">
        <v>0.42</v>
      </c>
      <c r="Q45" s="43">
        <v>0.94</v>
      </c>
      <c r="R45" s="41">
        <v>0.43</v>
      </c>
      <c r="S45" s="49">
        <v>19</v>
      </c>
      <c r="T45" s="46">
        <v>23</v>
      </c>
      <c r="U45" s="43">
        <v>4.65</v>
      </c>
      <c r="V45" s="50">
        <v>0</v>
      </c>
    </row>
    <row r="46" spans="1:22" ht="12.75">
      <c r="A46" s="47">
        <v>38721</v>
      </c>
      <c r="B46" s="48">
        <v>38727</v>
      </c>
      <c r="C46" s="43">
        <v>2.53</v>
      </c>
      <c r="D46" s="41">
        <v>2.78</v>
      </c>
      <c r="E46" s="43">
        <v>2.24</v>
      </c>
      <c r="F46" s="41">
        <v>1.18</v>
      </c>
      <c r="G46" s="43">
        <v>1.99</v>
      </c>
      <c r="H46" s="41">
        <v>0.5</v>
      </c>
      <c r="I46" s="43">
        <v>1.91</v>
      </c>
      <c r="J46" s="41">
        <v>0.37</v>
      </c>
      <c r="K46" s="43">
        <v>1.88</v>
      </c>
      <c r="L46" s="41">
        <v>0.36</v>
      </c>
      <c r="M46" s="43">
        <v>1.72</v>
      </c>
      <c r="N46" s="41">
        <v>0.39</v>
      </c>
      <c r="O46" s="43">
        <v>1.1</v>
      </c>
      <c r="P46" s="41">
        <v>0.42</v>
      </c>
      <c r="Q46" s="43">
        <v>0.94</v>
      </c>
      <c r="R46" s="41">
        <v>0.43</v>
      </c>
      <c r="S46" s="49">
        <v>19</v>
      </c>
      <c r="T46" s="46">
        <v>23</v>
      </c>
      <c r="U46" s="43">
        <v>4.65</v>
      </c>
      <c r="V46" s="50">
        <v>0</v>
      </c>
    </row>
    <row r="47" spans="1:22" ht="12.75">
      <c r="A47" s="47">
        <v>38714</v>
      </c>
      <c r="B47" s="48">
        <v>38720</v>
      </c>
      <c r="C47" s="43">
        <v>2.53</v>
      </c>
      <c r="D47" s="41">
        <v>2.78</v>
      </c>
      <c r="E47" s="43">
        <v>2.24</v>
      </c>
      <c r="F47" s="41">
        <v>1.18</v>
      </c>
      <c r="G47" s="43">
        <v>1.99</v>
      </c>
      <c r="H47" s="41">
        <v>0.5</v>
      </c>
      <c r="I47" s="43">
        <v>1.91</v>
      </c>
      <c r="J47" s="41">
        <v>0.37</v>
      </c>
      <c r="K47" s="43">
        <v>1.88</v>
      </c>
      <c r="L47" s="41">
        <v>0.36</v>
      </c>
      <c r="M47" s="43">
        <v>1.72</v>
      </c>
      <c r="N47" s="41">
        <v>0.39</v>
      </c>
      <c r="O47" s="43">
        <v>1.1</v>
      </c>
      <c r="P47" s="41">
        <v>0.42</v>
      </c>
      <c r="Q47" s="43">
        <v>0.94</v>
      </c>
      <c r="R47" s="41">
        <v>0.43</v>
      </c>
      <c r="S47" s="49">
        <v>19</v>
      </c>
      <c r="T47" s="46">
        <v>23</v>
      </c>
      <c r="U47" s="43">
        <v>4.65</v>
      </c>
      <c r="V47" s="50">
        <v>0</v>
      </c>
    </row>
    <row r="48" spans="1:22" ht="12.75">
      <c r="A48" s="47">
        <v>38707</v>
      </c>
      <c r="B48" s="48">
        <v>38713</v>
      </c>
      <c r="C48" s="43">
        <v>2.53</v>
      </c>
      <c r="D48" s="41">
        <v>2.78</v>
      </c>
      <c r="E48" s="43">
        <v>2.24</v>
      </c>
      <c r="F48" s="41">
        <v>1.18</v>
      </c>
      <c r="G48" s="43">
        <v>1.99</v>
      </c>
      <c r="H48" s="41">
        <v>0.5</v>
      </c>
      <c r="I48" s="43">
        <v>1.91</v>
      </c>
      <c r="J48" s="41">
        <v>0.37</v>
      </c>
      <c r="K48" s="43">
        <v>1.88</v>
      </c>
      <c r="L48" s="41">
        <v>0.36</v>
      </c>
      <c r="M48" s="43">
        <v>1.72</v>
      </c>
      <c r="N48" s="41">
        <v>0.39</v>
      </c>
      <c r="O48" s="43">
        <v>1.1</v>
      </c>
      <c r="P48" s="41">
        <v>0.42</v>
      </c>
      <c r="Q48" s="43">
        <v>0.94</v>
      </c>
      <c r="R48" s="41">
        <v>0.43</v>
      </c>
      <c r="S48" s="49">
        <v>19</v>
      </c>
      <c r="T48" s="46">
        <v>23</v>
      </c>
      <c r="U48" s="43">
        <v>4.65</v>
      </c>
      <c r="V48" s="50">
        <v>0</v>
      </c>
    </row>
    <row r="49" spans="1:22" ht="12.75">
      <c r="A49" s="47">
        <v>38700</v>
      </c>
      <c r="B49" s="48">
        <v>38706</v>
      </c>
      <c r="C49" s="43">
        <v>2.49</v>
      </c>
      <c r="D49" s="41">
        <v>2.82</v>
      </c>
      <c r="E49" s="43">
        <v>2.2</v>
      </c>
      <c r="F49" s="41">
        <v>1.22</v>
      </c>
      <c r="G49" s="43">
        <v>1.95</v>
      </c>
      <c r="H49" s="41">
        <v>0.54</v>
      </c>
      <c r="I49" s="43">
        <v>1.87</v>
      </c>
      <c r="J49" s="41">
        <v>0.41</v>
      </c>
      <c r="K49" s="43">
        <v>1.83</v>
      </c>
      <c r="L49" s="41">
        <v>0.41</v>
      </c>
      <c r="M49" s="43">
        <v>1.7</v>
      </c>
      <c r="N49" s="41">
        <v>0.41</v>
      </c>
      <c r="O49" s="43">
        <v>1.11</v>
      </c>
      <c r="P49" s="41">
        <v>0.41</v>
      </c>
      <c r="Q49" s="43">
        <v>0.96</v>
      </c>
      <c r="R49" s="41">
        <v>0.41</v>
      </c>
      <c r="S49" s="49">
        <v>19</v>
      </c>
      <c r="T49" s="46">
        <v>23</v>
      </c>
      <c r="U49" s="43">
        <v>4.65</v>
      </c>
      <c r="V49" s="50">
        <v>0</v>
      </c>
    </row>
    <row r="50" spans="1:22" ht="12.75">
      <c r="A50" s="47">
        <v>38693</v>
      </c>
      <c r="B50" s="48">
        <v>38699</v>
      </c>
      <c r="C50" s="43">
        <v>2.49</v>
      </c>
      <c r="D50" s="41">
        <v>2.82</v>
      </c>
      <c r="E50" s="43">
        <v>2.21</v>
      </c>
      <c r="F50" s="41">
        <v>1.21</v>
      </c>
      <c r="G50" s="43">
        <v>1.96</v>
      </c>
      <c r="H50" s="41">
        <v>0.53</v>
      </c>
      <c r="I50" s="43">
        <v>1.86</v>
      </c>
      <c r="J50" s="41">
        <v>0.42</v>
      </c>
      <c r="K50" s="43">
        <v>1.83</v>
      </c>
      <c r="L50" s="41">
        <v>0.41</v>
      </c>
      <c r="M50" s="43">
        <v>1.7</v>
      </c>
      <c r="N50" s="41">
        <v>0.41</v>
      </c>
      <c r="O50" s="43">
        <v>1.12</v>
      </c>
      <c r="P50" s="41">
        <v>0.4</v>
      </c>
      <c r="Q50" s="43">
        <v>0.98</v>
      </c>
      <c r="R50" s="41">
        <v>0.39</v>
      </c>
      <c r="S50" s="49">
        <v>19</v>
      </c>
      <c r="T50" s="46">
        <v>23</v>
      </c>
      <c r="U50" s="43">
        <v>4.65</v>
      </c>
      <c r="V50" s="50">
        <v>0</v>
      </c>
    </row>
    <row r="51" spans="1:22" ht="12.75">
      <c r="A51" s="47">
        <v>38686</v>
      </c>
      <c r="B51" s="48">
        <v>38692</v>
      </c>
      <c r="C51" s="43">
        <v>2.48</v>
      </c>
      <c r="D51" s="41">
        <v>2.83</v>
      </c>
      <c r="E51" s="43">
        <v>2.22</v>
      </c>
      <c r="F51" s="41">
        <v>1.2</v>
      </c>
      <c r="G51" s="43">
        <v>1.96</v>
      </c>
      <c r="H51" s="41">
        <v>0.53</v>
      </c>
      <c r="I51" s="43">
        <v>1.87</v>
      </c>
      <c r="J51" s="41">
        <v>0.41</v>
      </c>
      <c r="K51" s="43">
        <v>1.84</v>
      </c>
      <c r="L51" s="41">
        <v>0.4</v>
      </c>
      <c r="M51" s="43">
        <v>1.69</v>
      </c>
      <c r="N51" s="41">
        <v>0.42</v>
      </c>
      <c r="O51" s="43">
        <v>1.12</v>
      </c>
      <c r="P51" s="41">
        <v>0.4</v>
      </c>
      <c r="Q51" s="43">
        <v>0.98</v>
      </c>
      <c r="R51" s="41">
        <v>0.39</v>
      </c>
      <c r="S51" s="49">
        <v>23</v>
      </c>
      <c r="T51" s="46">
        <v>19</v>
      </c>
      <c r="U51" s="43">
        <v>4.25</v>
      </c>
      <c r="V51" s="50">
        <v>0</v>
      </c>
    </row>
    <row r="52" spans="1:22" ht="12.75">
      <c r="A52" s="47">
        <v>38679</v>
      </c>
      <c r="B52" s="48">
        <v>38685</v>
      </c>
      <c r="C52" s="43">
        <v>2.48</v>
      </c>
      <c r="D52" s="41">
        <v>2.83</v>
      </c>
      <c r="E52" s="43">
        <v>2.22</v>
      </c>
      <c r="F52" s="41">
        <v>1.2</v>
      </c>
      <c r="G52" s="43">
        <v>1.96</v>
      </c>
      <c r="H52" s="41">
        <v>0.53</v>
      </c>
      <c r="I52" s="43">
        <v>1.87</v>
      </c>
      <c r="J52" s="41">
        <v>0.41</v>
      </c>
      <c r="K52" s="43">
        <v>1.84</v>
      </c>
      <c r="L52" s="41">
        <v>0.4</v>
      </c>
      <c r="M52" s="43">
        <v>1.69</v>
      </c>
      <c r="N52" s="41">
        <v>0.42</v>
      </c>
      <c r="O52" s="43">
        <v>1.12</v>
      </c>
      <c r="P52" s="41">
        <v>0.4</v>
      </c>
      <c r="Q52" s="43">
        <v>0.98</v>
      </c>
      <c r="R52" s="41">
        <v>0.39</v>
      </c>
      <c r="S52" s="49">
        <v>23</v>
      </c>
      <c r="T52" s="46">
        <v>19</v>
      </c>
      <c r="U52" s="43">
        <v>4.25</v>
      </c>
      <c r="V52" s="50">
        <v>0</v>
      </c>
    </row>
    <row r="53" spans="1:22" ht="12.75">
      <c r="A53" s="47">
        <v>38672</v>
      </c>
      <c r="B53" s="48">
        <v>38678</v>
      </c>
      <c r="C53" s="43">
        <v>2.49</v>
      </c>
      <c r="D53" s="41">
        <v>2.82</v>
      </c>
      <c r="E53" s="43">
        <v>2.2</v>
      </c>
      <c r="F53" s="41">
        <v>1.22</v>
      </c>
      <c r="G53" s="43">
        <v>1.93</v>
      </c>
      <c r="H53" s="41">
        <v>0.56</v>
      </c>
      <c r="I53" s="43">
        <v>1.84</v>
      </c>
      <c r="J53" s="41">
        <v>0.44</v>
      </c>
      <c r="K53" s="43">
        <v>1.82</v>
      </c>
      <c r="L53" s="41">
        <v>0.42</v>
      </c>
      <c r="M53" s="43">
        <v>1.68</v>
      </c>
      <c r="N53" s="41">
        <v>0.43</v>
      </c>
      <c r="O53" s="43">
        <v>1.12</v>
      </c>
      <c r="P53" s="41">
        <v>0.4</v>
      </c>
      <c r="Q53" s="43">
        <v>0.99</v>
      </c>
      <c r="R53" s="41">
        <v>0.38</v>
      </c>
      <c r="S53" s="49">
        <v>23</v>
      </c>
      <c r="T53" s="46">
        <v>19</v>
      </c>
      <c r="U53" s="43">
        <v>4.25</v>
      </c>
      <c r="V53" s="50">
        <v>0</v>
      </c>
    </row>
    <row r="54" spans="1:22" ht="12.75">
      <c r="A54" s="47">
        <v>38665</v>
      </c>
      <c r="B54" s="48">
        <v>38671</v>
      </c>
      <c r="C54" s="43">
        <v>2.52</v>
      </c>
      <c r="D54" s="41">
        <v>2.79</v>
      </c>
      <c r="E54" s="43">
        <v>2.24</v>
      </c>
      <c r="F54" s="41">
        <v>1.18</v>
      </c>
      <c r="G54" s="43">
        <v>1.96</v>
      </c>
      <c r="H54" s="41">
        <v>0.53</v>
      </c>
      <c r="I54" s="43">
        <v>0</v>
      </c>
      <c r="J54" s="41">
        <v>2.28</v>
      </c>
      <c r="K54" s="43">
        <v>1.85</v>
      </c>
      <c r="L54" s="41">
        <v>0.39</v>
      </c>
      <c r="M54" s="43">
        <v>1.72</v>
      </c>
      <c r="N54" s="41">
        <v>0.39</v>
      </c>
      <c r="O54" s="43">
        <v>1.15</v>
      </c>
      <c r="P54" s="41">
        <v>0.37</v>
      </c>
      <c r="Q54" s="43">
        <v>1</v>
      </c>
      <c r="R54" s="41">
        <v>0.37</v>
      </c>
      <c r="S54" s="49">
        <v>23</v>
      </c>
      <c r="T54" s="46">
        <v>19</v>
      </c>
      <c r="U54" s="43">
        <v>4.04</v>
      </c>
      <c r="V54" s="50">
        <v>0.16</v>
      </c>
    </row>
    <row r="55" spans="1:22" ht="12.75">
      <c r="A55" s="47">
        <v>38658</v>
      </c>
      <c r="B55" s="48">
        <v>38664</v>
      </c>
      <c r="C55" s="43">
        <v>2.65</v>
      </c>
      <c r="D55" s="41">
        <v>2.66</v>
      </c>
      <c r="E55" s="43">
        <v>2.33</v>
      </c>
      <c r="F55" s="41">
        <v>1.09</v>
      </c>
      <c r="G55" s="43">
        <v>2.04</v>
      </c>
      <c r="H55" s="41">
        <v>0.45</v>
      </c>
      <c r="I55" s="43">
        <v>1.95</v>
      </c>
      <c r="J55" s="41">
        <v>0.33</v>
      </c>
      <c r="K55" s="43">
        <v>1.91</v>
      </c>
      <c r="L55" s="41">
        <v>0.33</v>
      </c>
      <c r="M55" s="43">
        <v>1.8</v>
      </c>
      <c r="N55" s="41">
        <v>0.31</v>
      </c>
      <c r="O55" s="43">
        <v>1.19</v>
      </c>
      <c r="P55" s="41">
        <v>0.33</v>
      </c>
      <c r="Q55" s="43">
        <v>1.03</v>
      </c>
      <c r="R55" s="41">
        <v>0.34</v>
      </c>
      <c r="S55" s="49">
        <v>23</v>
      </c>
      <c r="T55" s="46">
        <v>19</v>
      </c>
      <c r="U55" s="43">
        <v>4.04</v>
      </c>
      <c r="V55" s="50">
        <v>0.16</v>
      </c>
    </row>
    <row r="56" spans="1:22" ht="12.75">
      <c r="A56" s="47">
        <v>38651</v>
      </c>
      <c r="B56" s="48">
        <v>38657</v>
      </c>
      <c r="C56" s="43">
        <v>2.65</v>
      </c>
      <c r="D56" s="41">
        <v>2.66</v>
      </c>
      <c r="E56" s="43">
        <v>2.33</v>
      </c>
      <c r="F56" s="41">
        <v>1.09</v>
      </c>
      <c r="G56" s="43">
        <v>2.04</v>
      </c>
      <c r="H56" s="41">
        <v>0.45</v>
      </c>
      <c r="I56" s="43">
        <v>1.95</v>
      </c>
      <c r="J56" s="41">
        <v>0.33</v>
      </c>
      <c r="K56" s="43">
        <v>1.9</v>
      </c>
      <c r="L56" s="41">
        <v>0.34</v>
      </c>
      <c r="M56" s="43">
        <v>1.78</v>
      </c>
      <c r="N56" s="41">
        <v>0.33</v>
      </c>
      <c r="O56" s="43">
        <v>1.19</v>
      </c>
      <c r="P56" s="41">
        <v>0.33</v>
      </c>
      <c r="Q56" s="43">
        <v>1.03</v>
      </c>
      <c r="R56" s="41">
        <v>0.34</v>
      </c>
      <c r="S56" s="49">
        <v>23</v>
      </c>
      <c r="T56" s="46">
        <v>19</v>
      </c>
      <c r="U56" s="43">
        <v>4.04</v>
      </c>
      <c r="V56" s="50">
        <v>0.16</v>
      </c>
    </row>
    <row r="57" spans="1:22" ht="12.75">
      <c r="A57" s="47">
        <v>38644</v>
      </c>
      <c r="B57" s="48">
        <v>38650</v>
      </c>
      <c r="C57" s="43">
        <v>2.68</v>
      </c>
      <c r="D57" s="41">
        <v>2.63</v>
      </c>
      <c r="E57" s="43">
        <v>2.36</v>
      </c>
      <c r="F57" s="41">
        <v>1.06</v>
      </c>
      <c r="G57" s="43">
        <v>2.06</v>
      </c>
      <c r="H57" s="41">
        <v>0.43</v>
      </c>
      <c r="I57" s="43">
        <v>1.97</v>
      </c>
      <c r="J57" s="41">
        <v>0.31</v>
      </c>
      <c r="K57" s="43">
        <v>1.92</v>
      </c>
      <c r="L57" s="41">
        <v>0.32</v>
      </c>
      <c r="M57" s="43">
        <v>1.8</v>
      </c>
      <c r="N57" s="41">
        <v>0.31</v>
      </c>
      <c r="O57" s="43">
        <v>1.2</v>
      </c>
      <c r="P57" s="41">
        <v>0.32</v>
      </c>
      <c r="Q57" s="43">
        <v>1.03</v>
      </c>
      <c r="R57" s="41">
        <v>0.34</v>
      </c>
      <c r="S57" s="49">
        <v>23</v>
      </c>
      <c r="T57" s="46">
        <v>19</v>
      </c>
      <c r="U57" s="43">
        <v>3.92</v>
      </c>
      <c r="V57" s="50">
        <v>0.28</v>
      </c>
    </row>
    <row r="58" spans="1:22" ht="12.75">
      <c r="A58" s="47">
        <v>38637</v>
      </c>
      <c r="B58" s="48">
        <v>38643</v>
      </c>
      <c r="C58" s="43">
        <v>2.68</v>
      </c>
      <c r="D58" s="41">
        <v>2.63</v>
      </c>
      <c r="E58" s="43">
        <v>2.35</v>
      </c>
      <c r="F58" s="41">
        <v>1.07</v>
      </c>
      <c r="G58" s="43">
        <v>2.06</v>
      </c>
      <c r="H58" s="41">
        <v>0.43</v>
      </c>
      <c r="I58" s="43">
        <v>1.96</v>
      </c>
      <c r="J58" s="41">
        <v>0.32</v>
      </c>
      <c r="K58" s="43">
        <v>1.92</v>
      </c>
      <c r="L58" s="41">
        <v>0.32</v>
      </c>
      <c r="M58" s="43">
        <v>1.81</v>
      </c>
      <c r="N58" s="41">
        <v>0.3</v>
      </c>
      <c r="O58" s="43">
        <v>1.19</v>
      </c>
      <c r="P58" s="41">
        <v>0.33</v>
      </c>
      <c r="Q58" s="43">
        <v>1.03</v>
      </c>
      <c r="R58" s="41">
        <v>0.34</v>
      </c>
      <c r="S58" s="49">
        <v>23</v>
      </c>
      <c r="T58" s="46">
        <v>19</v>
      </c>
      <c r="U58" s="43">
        <v>3.92</v>
      </c>
      <c r="V58" s="50">
        <v>0.28</v>
      </c>
    </row>
    <row r="59" spans="1:22" ht="12.75">
      <c r="A59" s="47">
        <v>38630</v>
      </c>
      <c r="B59" s="48">
        <v>38636</v>
      </c>
      <c r="C59" s="43">
        <v>2.72</v>
      </c>
      <c r="D59" s="41">
        <v>2.59</v>
      </c>
      <c r="E59" s="43">
        <v>2.39</v>
      </c>
      <c r="F59" s="41">
        <v>1.03</v>
      </c>
      <c r="G59" s="43">
        <v>2.08</v>
      </c>
      <c r="H59" s="41">
        <v>0.41</v>
      </c>
      <c r="I59" s="43">
        <v>1.98</v>
      </c>
      <c r="J59" s="41">
        <v>0.3</v>
      </c>
      <c r="K59" s="43">
        <v>1.93</v>
      </c>
      <c r="L59" s="41">
        <v>0.31</v>
      </c>
      <c r="M59" s="43">
        <v>1.82</v>
      </c>
      <c r="N59" s="41">
        <v>0.29</v>
      </c>
      <c r="O59" s="43">
        <v>1.2</v>
      </c>
      <c r="P59" s="41">
        <v>0.32</v>
      </c>
      <c r="Q59" s="43">
        <v>1.03</v>
      </c>
      <c r="R59" s="41">
        <v>0.34</v>
      </c>
      <c r="S59" s="49">
        <v>23</v>
      </c>
      <c r="T59" s="46">
        <v>19</v>
      </c>
      <c r="U59" s="43">
        <v>3.92</v>
      </c>
      <c r="V59" s="50">
        <v>0.28</v>
      </c>
    </row>
  </sheetData>
  <mergeCells count="23"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A5:B5"/>
    <mergeCell ref="C5:D5"/>
    <mergeCell ref="E5:F5"/>
    <mergeCell ref="G5:H5"/>
    <mergeCell ref="Q5:R5"/>
    <mergeCell ref="S5:T5"/>
    <mergeCell ref="U5:V5"/>
    <mergeCell ref="S4:T4"/>
    <mergeCell ref="U4:V4"/>
  </mergeCells>
  <printOptions/>
  <pageMargins left="0.75" right="0.34" top="1" bottom="1" header="0.5" footer="0.5"/>
  <pageSetup horizontalDpi="600" verticalDpi="600" orientation="landscape" scale="90" r:id="rId1"/>
  <headerFooter alignWithMargins="0">
    <oddHeader>&amp;C&amp;"Arial,Bold"&amp;16WOOL LOAN, LOAN REPAYMENT, AND LDP RATES
Region 1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Y224"/>
  <sheetViews>
    <sheetView workbookViewId="0" topLeftCell="A1">
      <selection activeCell="C114" sqref="C114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2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3" customWidth="1"/>
    <col min="14" max="14" width="4.281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4" customWidth="1"/>
    <col min="21" max="21" width="6.7109375" style="2" customWidth="1"/>
    <col min="22" max="22" width="5.00390625" style="5" customWidth="1"/>
  </cols>
  <sheetData>
    <row r="1" spans="1:22" ht="12.75">
      <c r="A1" s="83" t="s">
        <v>0</v>
      </c>
      <c r="B1" s="77"/>
      <c r="C1" s="6"/>
      <c r="D1" s="7"/>
      <c r="E1" s="6"/>
      <c r="F1" s="7"/>
      <c r="G1" s="6"/>
      <c r="H1" s="7"/>
      <c r="I1" s="8"/>
      <c r="J1" s="7"/>
      <c r="K1" s="6"/>
      <c r="L1" s="6"/>
      <c r="M1" s="9"/>
      <c r="N1" s="6"/>
      <c r="O1" s="6"/>
      <c r="P1" s="7"/>
      <c r="Q1" s="6"/>
      <c r="R1" s="7"/>
      <c r="S1" s="7"/>
      <c r="T1" s="10"/>
      <c r="U1" s="8"/>
      <c r="V1" s="11"/>
    </row>
    <row r="2" spans="1:22" ht="12.75">
      <c r="A2" s="12" t="s">
        <v>1</v>
      </c>
      <c r="B2" s="13" t="s">
        <v>2</v>
      </c>
      <c r="C2" s="14"/>
      <c r="D2" s="15"/>
      <c r="E2" s="14"/>
      <c r="F2" s="15"/>
      <c r="G2" s="14"/>
      <c r="H2" s="15"/>
      <c r="I2" s="16"/>
      <c r="J2" s="15"/>
      <c r="K2" s="14"/>
      <c r="L2" s="14"/>
      <c r="M2" s="17"/>
      <c r="N2" s="14"/>
      <c r="O2" s="14"/>
      <c r="P2" s="15"/>
      <c r="Q2" s="14"/>
      <c r="R2" s="15"/>
      <c r="S2" s="15"/>
      <c r="T2" s="18"/>
      <c r="U2" s="16"/>
      <c r="V2" s="19"/>
    </row>
    <row r="3" spans="1:22" ht="12.75">
      <c r="A3" s="20">
        <v>0.0006944444444444445</v>
      </c>
      <c r="B3" s="19" t="s">
        <v>3</v>
      </c>
      <c r="C3" s="84" t="s">
        <v>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91"/>
    </row>
    <row r="4" spans="1:22" ht="12.75">
      <c r="A4" s="21" t="s">
        <v>5</v>
      </c>
      <c r="B4" s="19" t="s">
        <v>6</v>
      </c>
      <c r="C4" s="87" t="s">
        <v>7</v>
      </c>
      <c r="D4" s="88"/>
      <c r="E4" s="78" t="s">
        <v>8</v>
      </c>
      <c r="F4" s="88"/>
      <c r="G4" s="78" t="s">
        <v>9</v>
      </c>
      <c r="H4" s="88"/>
      <c r="I4" s="78" t="s">
        <v>10</v>
      </c>
      <c r="J4" s="88"/>
      <c r="K4" s="78" t="s">
        <v>11</v>
      </c>
      <c r="L4" s="88"/>
      <c r="M4" s="78" t="s">
        <v>12</v>
      </c>
      <c r="N4" s="88"/>
      <c r="O4" s="78" t="s">
        <v>13</v>
      </c>
      <c r="P4" s="88"/>
      <c r="Q4" s="78" t="s">
        <v>14</v>
      </c>
      <c r="R4" s="88"/>
      <c r="S4" s="76" t="s">
        <v>15</v>
      </c>
      <c r="T4" s="77"/>
      <c r="U4" s="78" t="s">
        <v>16</v>
      </c>
      <c r="V4" s="88"/>
    </row>
    <row r="5" spans="1:22" ht="12.75">
      <c r="A5" s="89" t="s">
        <v>36</v>
      </c>
      <c r="B5" s="90"/>
      <c r="C5" s="71" t="s">
        <v>18</v>
      </c>
      <c r="D5" s="72"/>
      <c r="E5" s="71" t="s">
        <v>19</v>
      </c>
      <c r="F5" s="72"/>
      <c r="G5" s="71" t="s">
        <v>20</v>
      </c>
      <c r="H5" s="72"/>
      <c r="I5" s="71" t="s">
        <v>21</v>
      </c>
      <c r="J5" s="72"/>
      <c r="K5" s="81" t="s">
        <v>22</v>
      </c>
      <c r="L5" s="82"/>
      <c r="M5" s="81" t="s">
        <v>23</v>
      </c>
      <c r="N5" s="82"/>
      <c r="O5" s="71" t="s">
        <v>24</v>
      </c>
      <c r="P5" s="72"/>
      <c r="Q5" s="71" t="s">
        <v>25</v>
      </c>
      <c r="R5" s="72"/>
      <c r="S5" s="73" t="s">
        <v>26</v>
      </c>
      <c r="T5" s="74"/>
      <c r="U5" s="71" t="s">
        <v>27</v>
      </c>
      <c r="V5" s="72"/>
    </row>
    <row r="6" spans="1:22" ht="12.75">
      <c r="A6" s="22" t="s">
        <v>28</v>
      </c>
      <c r="B6" s="23"/>
      <c r="C6" s="24" t="s">
        <v>29</v>
      </c>
      <c r="D6" s="12" t="s">
        <v>30</v>
      </c>
      <c r="E6" s="24" t="s">
        <v>29</v>
      </c>
      <c r="F6" s="12" t="s">
        <v>30</v>
      </c>
      <c r="G6" s="24" t="s">
        <v>29</v>
      </c>
      <c r="H6" s="12" t="s">
        <v>30</v>
      </c>
      <c r="I6" s="24" t="s">
        <v>29</v>
      </c>
      <c r="J6" s="12" t="s">
        <v>30</v>
      </c>
      <c r="K6" s="25" t="s">
        <v>29</v>
      </c>
      <c r="L6" s="26" t="s">
        <v>30</v>
      </c>
      <c r="M6" s="27" t="s">
        <v>29</v>
      </c>
      <c r="N6" s="17" t="s">
        <v>30</v>
      </c>
      <c r="O6" s="24" t="s">
        <v>29</v>
      </c>
      <c r="P6" s="21" t="s">
        <v>30</v>
      </c>
      <c r="Q6" s="17" t="s">
        <v>29</v>
      </c>
      <c r="R6" s="12" t="s">
        <v>30</v>
      </c>
      <c r="S6" s="12" t="s">
        <v>31</v>
      </c>
      <c r="T6" s="28" t="s">
        <v>30</v>
      </c>
      <c r="U6" s="24" t="s">
        <v>31</v>
      </c>
      <c r="V6" s="21" t="s">
        <v>30</v>
      </c>
    </row>
    <row r="7" spans="1:22" ht="12.75">
      <c r="A7" s="29"/>
      <c r="B7" s="30"/>
      <c r="C7" s="31" t="s">
        <v>32</v>
      </c>
      <c r="D7" s="32" t="s">
        <v>32</v>
      </c>
      <c r="E7" s="31" t="s">
        <v>32</v>
      </c>
      <c r="F7" s="32" t="s">
        <v>32</v>
      </c>
      <c r="G7" s="31" t="s">
        <v>32</v>
      </c>
      <c r="H7" s="33" t="s">
        <v>32</v>
      </c>
      <c r="I7" s="34" t="s">
        <v>32</v>
      </c>
      <c r="J7" s="33" t="s">
        <v>32</v>
      </c>
      <c r="K7" s="35" t="s">
        <v>32</v>
      </c>
      <c r="L7" s="31" t="s">
        <v>32</v>
      </c>
      <c r="M7" s="36" t="s">
        <v>32</v>
      </c>
      <c r="N7" s="34" t="s">
        <v>32</v>
      </c>
      <c r="O7" s="31" t="s">
        <v>32</v>
      </c>
      <c r="P7" s="32" t="s">
        <v>32</v>
      </c>
      <c r="Q7" s="31" t="s">
        <v>32</v>
      </c>
      <c r="R7" s="32" t="s">
        <v>32</v>
      </c>
      <c r="S7" s="32" t="s">
        <v>33</v>
      </c>
      <c r="T7" s="37" t="s">
        <v>32</v>
      </c>
      <c r="U7" s="31" t="s">
        <v>33</v>
      </c>
      <c r="V7" s="33" t="s">
        <v>32</v>
      </c>
    </row>
    <row r="8" spans="1:22" ht="12.75">
      <c r="A8" s="47">
        <f aca="true" t="shared" si="0" ref="A8:A56">A9+7</f>
        <v>39715</v>
      </c>
      <c r="B8" s="48">
        <f aca="true" t="shared" si="1" ref="B8:B56">A8+6</f>
        <v>39721</v>
      </c>
      <c r="C8" s="43">
        <v>4.25</v>
      </c>
      <c r="D8" s="41">
        <f aca="true" t="shared" si="2" ref="D8:D56">IF(5.31-C8&lt;0,0,5.31-C8)</f>
        <v>1.0599999999999996</v>
      </c>
      <c r="E8" s="43">
        <v>3.33</v>
      </c>
      <c r="F8" s="41">
        <f aca="true" t="shared" si="3" ref="F8:F56">IF(3.42-E8&lt;0,0,3.42-E8)</f>
        <v>0.08999999999999986</v>
      </c>
      <c r="G8" s="43">
        <v>2.7</v>
      </c>
      <c r="H8" s="41">
        <f aca="true" t="shared" si="4" ref="H8:H30">IF(2.49-G8&lt;0,0,2.49-G8)</f>
        <v>0</v>
      </c>
      <c r="I8" s="43">
        <v>2.52</v>
      </c>
      <c r="J8" s="41">
        <f aca="true" t="shared" si="5" ref="J8:J56">IF(2.28-I8&lt;0,0,2.28-I8)</f>
        <v>0</v>
      </c>
      <c r="K8" s="43">
        <v>2.43</v>
      </c>
      <c r="L8" s="41">
        <f aca="true" t="shared" si="6" ref="L8:L56">IF(2.24-K8&lt;0,0,2.24-K8)</f>
        <v>0</v>
      </c>
      <c r="M8" s="43">
        <v>2.2</v>
      </c>
      <c r="N8" s="41">
        <f aca="true" t="shared" si="7" ref="N8:N56">IF(2.11-M8&lt;0,0,2.11-M8)</f>
        <v>0</v>
      </c>
      <c r="O8" s="43">
        <v>1.39</v>
      </c>
      <c r="P8" s="41">
        <f aca="true" t="shared" si="8" ref="P8:P56">IF(1.52-O8&lt;0,0,1.52-O8)</f>
        <v>0.13000000000000012</v>
      </c>
      <c r="Q8" s="43">
        <v>1.03</v>
      </c>
      <c r="R8" s="41">
        <f aca="true" t="shared" si="9" ref="R8:R56">IF(1.37-Q8&lt;0,0,1.37-Q8)</f>
        <v>0.3400000000000001</v>
      </c>
      <c r="S8" s="49">
        <v>26</v>
      </c>
      <c r="T8" s="46">
        <f aca="true" t="shared" si="10" ref="T8:T56">IF(42-S8&lt;0,0,42-S8)</f>
        <v>16</v>
      </c>
      <c r="U8" s="43">
        <v>2.89</v>
      </c>
      <c r="V8" s="50">
        <f aca="true" t="shared" si="11" ref="V8:V56">IF(4.2-U8&lt;0,0,4.2-U8)</f>
        <v>1.31</v>
      </c>
    </row>
    <row r="9" spans="1:22" ht="12.75">
      <c r="A9" s="47">
        <f t="shared" si="0"/>
        <v>39708</v>
      </c>
      <c r="B9" s="48">
        <f t="shared" si="1"/>
        <v>39714</v>
      </c>
      <c r="C9" s="43">
        <v>4.15</v>
      </c>
      <c r="D9" s="41">
        <f t="shared" si="2"/>
        <v>1.1599999999999993</v>
      </c>
      <c r="E9" s="43">
        <v>3.31</v>
      </c>
      <c r="F9" s="41">
        <f t="shared" si="3"/>
        <v>0.10999999999999988</v>
      </c>
      <c r="G9" s="43">
        <v>2.69</v>
      </c>
      <c r="H9" s="41">
        <f t="shared" si="4"/>
        <v>0</v>
      </c>
      <c r="I9" s="43">
        <v>2.52</v>
      </c>
      <c r="J9" s="41">
        <f t="shared" si="5"/>
        <v>0</v>
      </c>
      <c r="K9" s="43">
        <v>2.44</v>
      </c>
      <c r="L9" s="41">
        <f t="shared" si="6"/>
        <v>0</v>
      </c>
      <c r="M9" s="43">
        <v>2.19</v>
      </c>
      <c r="N9" s="41">
        <f t="shared" si="7"/>
        <v>0</v>
      </c>
      <c r="O9" s="43">
        <v>1.38</v>
      </c>
      <c r="P9" s="41">
        <f t="shared" si="8"/>
        <v>0.14000000000000012</v>
      </c>
      <c r="Q9" s="43">
        <v>1.01</v>
      </c>
      <c r="R9" s="41">
        <f t="shared" si="9"/>
        <v>0.3600000000000001</v>
      </c>
      <c r="S9" s="49">
        <v>26</v>
      </c>
      <c r="T9" s="46">
        <f t="shared" si="10"/>
        <v>16</v>
      </c>
      <c r="U9" s="43">
        <v>2.89</v>
      </c>
      <c r="V9" s="50">
        <f t="shared" si="11"/>
        <v>1.31</v>
      </c>
    </row>
    <row r="10" spans="1:22" ht="12.75">
      <c r="A10" s="47">
        <f t="shared" si="0"/>
        <v>39701</v>
      </c>
      <c r="B10" s="48">
        <f t="shared" si="1"/>
        <v>39707</v>
      </c>
      <c r="C10" s="43">
        <v>4.2</v>
      </c>
      <c r="D10" s="41">
        <f t="shared" si="2"/>
        <v>1.1099999999999994</v>
      </c>
      <c r="E10" s="43">
        <v>3.31</v>
      </c>
      <c r="F10" s="41">
        <f t="shared" si="3"/>
        <v>0.10999999999999988</v>
      </c>
      <c r="G10" s="43">
        <v>2.73</v>
      </c>
      <c r="H10" s="41">
        <f t="shared" si="4"/>
        <v>0</v>
      </c>
      <c r="I10" s="43">
        <v>2.59</v>
      </c>
      <c r="J10" s="41">
        <f t="shared" si="5"/>
        <v>0</v>
      </c>
      <c r="K10" s="43">
        <v>2.51</v>
      </c>
      <c r="L10" s="41">
        <f t="shared" si="6"/>
        <v>0</v>
      </c>
      <c r="M10" s="43">
        <v>2.25</v>
      </c>
      <c r="N10" s="41">
        <f t="shared" si="7"/>
        <v>0</v>
      </c>
      <c r="O10" s="43">
        <v>1.37</v>
      </c>
      <c r="P10" s="41">
        <f t="shared" si="8"/>
        <v>0.1499999999999999</v>
      </c>
      <c r="Q10" s="43">
        <v>1.01</v>
      </c>
      <c r="R10" s="41">
        <f t="shared" si="9"/>
        <v>0.3600000000000001</v>
      </c>
      <c r="S10" s="49">
        <v>26</v>
      </c>
      <c r="T10" s="46">
        <f t="shared" si="10"/>
        <v>16</v>
      </c>
      <c r="U10" s="43">
        <v>3.14</v>
      </c>
      <c r="V10" s="50">
        <f t="shared" si="11"/>
        <v>1.06</v>
      </c>
    </row>
    <row r="11" spans="1:25" ht="12.75">
      <c r="A11" s="47">
        <f t="shared" si="0"/>
        <v>39694</v>
      </c>
      <c r="B11" s="48">
        <f t="shared" si="1"/>
        <v>39700</v>
      </c>
      <c r="C11" s="43">
        <v>4.32</v>
      </c>
      <c r="D11" s="41">
        <f t="shared" si="2"/>
        <v>0.9899999999999993</v>
      </c>
      <c r="E11" s="43">
        <v>3.4</v>
      </c>
      <c r="F11" s="41">
        <f t="shared" si="3"/>
        <v>0.020000000000000018</v>
      </c>
      <c r="G11" s="43">
        <v>2.82</v>
      </c>
      <c r="H11" s="41">
        <f t="shared" si="4"/>
        <v>0</v>
      </c>
      <c r="I11" s="43">
        <v>2.65</v>
      </c>
      <c r="J11" s="41">
        <f t="shared" si="5"/>
        <v>0</v>
      </c>
      <c r="K11" s="43">
        <v>2.58</v>
      </c>
      <c r="L11" s="41">
        <f t="shared" si="6"/>
        <v>0</v>
      </c>
      <c r="M11" s="43">
        <v>2.31</v>
      </c>
      <c r="N11" s="41">
        <f t="shared" si="7"/>
        <v>0</v>
      </c>
      <c r="O11" s="43">
        <v>1.41</v>
      </c>
      <c r="P11" s="41">
        <f t="shared" si="8"/>
        <v>0.1100000000000001</v>
      </c>
      <c r="Q11" s="43">
        <v>1.01</v>
      </c>
      <c r="R11" s="41">
        <f t="shared" si="9"/>
        <v>0.3600000000000001</v>
      </c>
      <c r="S11" s="49">
        <v>26</v>
      </c>
      <c r="T11" s="46">
        <f t="shared" si="10"/>
        <v>16</v>
      </c>
      <c r="U11" s="43">
        <v>3.14</v>
      </c>
      <c r="V11" s="50">
        <f t="shared" si="11"/>
        <v>1.06</v>
      </c>
      <c r="Y11" s="58"/>
    </row>
    <row r="12" spans="1:25" ht="12.75">
      <c r="A12" s="47">
        <f t="shared" si="0"/>
        <v>39687</v>
      </c>
      <c r="B12" s="48">
        <f t="shared" si="1"/>
        <v>39693</v>
      </c>
      <c r="C12" s="43">
        <v>4.42</v>
      </c>
      <c r="D12" s="41">
        <f t="shared" si="2"/>
        <v>0.8899999999999997</v>
      </c>
      <c r="E12" s="43">
        <v>3.48</v>
      </c>
      <c r="F12" s="41">
        <f t="shared" si="3"/>
        <v>0</v>
      </c>
      <c r="G12" s="43">
        <v>2.9</v>
      </c>
      <c r="H12" s="41">
        <f t="shared" si="4"/>
        <v>0</v>
      </c>
      <c r="I12" s="43">
        <v>2.72</v>
      </c>
      <c r="J12" s="41">
        <f t="shared" si="5"/>
        <v>0</v>
      </c>
      <c r="K12" s="43">
        <v>2.64</v>
      </c>
      <c r="L12" s="41">
        <f t="shared" si="6"/>
        <v>0</v>
      </c>
      <c r="M12" s="43">
        <v>2.34</v>
      </c>
      <c r="N12" s="41">
        <f t="shared" si="7"/>
        <v>0</v>
      </c>
      <c r="O12" s="43">
        <v>1.41</v>
      </c>
      <c r="P12" s="41">
        <f t="shared" si="8"/>
        <v>0.1100000000000001</v>
      </c>
      <c r="Q12" s="43">
        <v>1.03</v>
      </c>
      <c r="R12" s="41">
        <f t="shared" si="9"/>
        <v>0.3400000000000001</v>
      </c>
      <c r="S12" s="49">
        <v>26</v>
      </c>
      <c r="T12" s="46">
        <f t="shared" si="10"/>
        <v>16</v>
      </c>
      <c r="U12" s="43">
        <v>3.25</v>
      </c>
      <c r="V12" s="50">
        <f t="shared" si="11"/>
        <v>0.9500000000000002</v>
      </c>
      <c r="Y12" s="58"/>
    </row>
    <row r="13" spans="1:22" ht="12.75">
      <c r="A13" s="47">
        <f t="shared" si="0"/>
        <v>39680</v>
      </c>
      <c r="B13" s="48">
        <f t="shared" si="1"/>
        <v>39686</v>
      </c>
      <c r="C13" s="43">
        <v>4.42</v>
      </c>
      <c r="D13" s="41">
        <f t="shared" si="2"/>
        <v>0.8899999999999997</v>
      </c>
      <c r="E13" s="43">
        <v>3.51</v>
      </c>
      <c r="F13" s="41">
        <f t="shared" si="3"/>
        <v>0</v>
      </c>
      <c r="G13" s="43">
        <v>2.96</v>
      </c>
      <c r="H13" s="41">
        <f t="shared" si="4"/>
        <v>0</v>
      </c>
      <c r="I13" s="43">
        <v>2.78</v>
      </c>
      <c r="J13" s="41">
        <f t="shared" si="5"/>
        <v>0</v>
      </c>
      <c r="K13" s="43">
        <v>2.69</v>
      </c>
      <c r="L13" s="41">
        <f t="shared" si="6"/>
        <v>0</v>
      </c>
      <c r="M13" s="43">
        <v>2.29</v>
      </c>
      <c r="N13" s="41">
        <f t="shared" si="7"/>
        <v>0</v>
      </c>
      <c r="O13" s="43">
        <v>1.4</v>
      </c>
      <c r="P13" s="41">
        <f t="shared" si="8"/>
        <v>0.1200000000000001</v>
      </c>
      <c r="Q13" s="43">
        <v>1.03</v>
      </c>
      <c r="R13" s="41">
        <f t="shared" si="9"/>
        <v>0.3400000000000001</v>
      </c>
      <c r="S13" s="49">
        <v>26</v>
      </c>
      <c r="T13" s="46">
        <f t="shared" si="10"/>
        <v>16</v>
      </c>
      <c r="U13" s="43">
        <v>3.25</v>
      </c>
      <c r="V13" s="50">
        <f t="shared" si="11"/>
        <v>0.9500000000000002</v>
      </c>
    </row>
    <row r="14" spans="1:22" ht="12.75">
      <c r="A14" s="47">
        <f t="shared" si="0"/>
        <v>39673</v>
      </c>
      <c r="B14" s="48">
        <f t="shared" si="1"/>
        <v>39679</v>
      </c>
      <c r="C14" s="43">
        <v>4.58</v>
      </c>
      <c r="D14" s="41">
        <f t="shared" si="2"/>
        <v>0.7299999999999995</v>
      </c>
      <c r="E14" s="43">
        <v>3.57</v>
      </c>
      <c r="F14" s="41">
        <f t="shared" si="3"/>
        <v>0</v>
      </c>
      <c r="G14" s="43">
        <v>2.96</v>
      </c>
      <c r="H14" s="41">
        <f t="shared" si="4"/>
        <v>0</v>
      </c>
      <c r="I14" s="43">
        <v>2.81</v>
      </c>
      <c r="J14" s="41">
        <f t="shared" si="5"/>
        <v>0</v>
      </c>
      <c r="K14" s="43">
        <v>2.73</v>
      </c>
      <c r="L14" s="41">
        <f t="shared" si="6"/>
        <v>0</v>
      </c>
      <c r="M14" s="43">
        <v>2.4</v>
      </c>
      <c r="N14" s="41">
        <f t="shared" si="7"/>
        <v>0</v>
      </c>
      <c r="O14" s="43">
        <v>1.41</v>
      </c>
      <c r="P14" s="41">
        <f t="shared" si="8"/>
        <v>0.1100000000000001</v>
      </c>
      <c r="Q14" s="43">
        <v>1.03</v>
      </c>
      <c r="R14" s="41">
        <f t="shared" si="9"/>
        <v>0.3400000000000001</v>
      </c>
      <c r="S14" s="49">
        <v>26</v>
      </c>
      <c r="T14" s="46">
        <f t="shared" si="10"/>
        <v>16</v>
      </c>
      <c r="U14" s="43">
        <v>3.25</v>
      </c>
      <c r="V14" s="50">
        <f t="shared" si="11"/>
        <v>0.9500000000000002</v>
      </c>
    </row>
    <row r="15" spans="1:22" ht="12.75">
      <c r="A15" s="47">
        <f t="shared" si="0"/>
        <v>39666</v>
      </c>
      <c r="B15" s="48">
        <f t="shared" si="1"/>
        <v>39672</v>
      </c>
      <c r="C15" s="43">
        <v>4.88</v>
      </c>
      <c r="D15" s="41">
        <f t="shared" si="2"/>
        <v>0.4299999999999997</v>
      </c>
      <c r="E15" s="43">
        <v>3.8</v>
      </c>
      <c r="F15" s="41">
        <f t="shared" si="3"/>
        <v>0</v>
      </c>
      <c r="G15" s="43">
        <v>3.2</v>
      </c>
      <c r="H15" s="41">
        <f t="shared" si="4"/>
        <v>0</v>
      </c>
      <c r="I15" s="43">
        <v>3.03</v>
      </c>
      <c r="J15" s="41">
        <f t="shared" si="5"/>
        <v>0</v>
      </c>
      <c r="K15" s="43">
        <v>2.94</v>
      </c>
      <c r="L15" s="41">
        <f t="shared" si="6"/>
        <v>0</v>
      </c>
      <c r="M15" s="43">
        <v>2.5</v>
      </c>
      <c r="N15" s="41">
        <f t="shared" si="7"/>
        <v>0</v>
      </c>
      <c r="O15" s="43">
        <v>1.47</v>
      </c>
      <c r="P15" s="41">
        <f t="shared" si="8"/>
        <v>0.050000000000000044</v>
      </c>
      <c r="Q15" s="43">
        <v>1.07</v>
      </c>
      <c r="R15" s="41">
        <f t="shared" si="9"/>
        <v>0.30000000000000004</v>
      </c>
      <c r="S15" s="49">
        <v>26</v>
      </c>
      <c r="T15" s="46">
        <f t="shared" si="10"/>
        <v>16</v>
      </c>
      <c r="U15" s="43">
        <v>3.1</v>
      </c>
      <c r="V15" s="50">
        <f t="shared" si="11"/>
        <v>1.1</v>
      </c>
    </row>
    <row r="16" spans="1:22" ht="12.75">
      <c r="A16" s="47">
        <f t="shared" si="0"/>
        <v>39659</v>
      </c>
      <c r="B16" s="48">
        <f t="shared" si="1"/>
        <v>39665</v>
      </c>
      <c r="C16" s="43">
        <v>4.88</v>
      </c>
      <c r="D16" s="41">
        <f t="shared" si="2"/>
        <v>0.4299999999999997</v>
      </c>
      <c r="E16" s="43">
        <v>3.8</v>
      </c>
      <c r="F16" s="41">
        <f t="shared" si="3"/>
        <v>0</v>
      </c>
      <c r="G16" s="43">
        <v>3.2</v>
      </c>
      <c r="H16" s="41">
        <f t="shared" si="4"/>
        <v>0</v>
      </c>
      <c r="I16" s="43">
        <v>3.03</v>
      </c>
      <c r="J16" s="41">
        <f t="shared" si="5"/>
        <v>0</v>
      </c>
      <c r="K16" s="43">
        <v>2.94</v>
      </c>
      <c r="L16" s="41">
        <f t="shared" si="6"/>
        <v>0</v>
      </c>
      <c r="M16" s="43">
        <v>2.5</v>
      </c>
      <c r="N16" s="41">
        <f t="shared" si="7"/>
        <v>0</v>
      </c>
      <c r="O16" s="43">
        <v>1.47</v>
      </c>
      <c r="P16" s="41">
        <f t="shared" si="8"/>
        <v>0.050000000000000044</v>
      </c>
      <c r="Q16" s="43">
        <v>1.07</v>
      </c>
      <c r="R16" s="41">
        <f t="shared" si="9"/>
        <v>0.30000000000000004</v>
      </c>
      <c r="S16" s="49">
        <v>26</v>
      </c>
      <c r="T16" s="46">
        <f t="shared" si="10"/>
        <v>16</v>
      </c>
      <c r="U16" s="43">
        <v>3.1</v>
      </c>
      <c r="V16" s="50">
        <f t="shared" si="11"/>
        <v>1.1</v>
      </c>
    </row>
    <row r="17" spans="1:22" ht="12.75">
      <c r="A17" s="47">
        <f t="shared" si="0"/>
        <v>39652</v>
      </c>
      <c r="B17" s="48">
        <f t="shared" si="1"/>
        <v>39658</v>
      </c>
      <c r="C17" s="43">
        <v>4.88</v>
      </c>
      <c r="D17" s="41">
        <f t="shared" si="2"/>
        <v>0.4299999999999997</v>
      </c>
      <c r="E17" s="43">
        <v>3.8</v>
      </c>
      <c r="F17" s="41">
        <f t="shared" si="3"/>
        <v>0</v>
      </c>
      <c r="G17" s="43">
        <v>3.2</v>
      </c>
      <c r="H17" s="41">
        <f t="shared" si="4"/>
        <v>0</v>
      </c>
      <c r="I17" s="43">
        <v>3.03</v>
      </c>
      <c r="J17" s="41">
        <f t="shared" si="5"/>
        <v>0</v>
      </c>
      <c r="K17" s="43">
        <v>2.94</v>
      </c>
      <c r="L17" s="41">
        <f t="shared" si="6"/>
        <v>0</v>
      </c>
      <c r="M17" s="43">
        <v>2.5</v>
      </c>
      <c r="N17" s="41">
        <f t="shared" si="7"/>
        <v>0</v>
      </c>
      <c r="O17" s="43">
        <v>1.47</v>
      </c>
      <c r="P17" s="41">
        <f t="shared" si="8"/>
        <v>0.050000000000000044</v>
      </c>
      <c r="Q17" s="43">
        <v>1.07</v>
      </c>
      <c r="R17" s="41">
        <f t="shared" si="9"/>
        <v>0.30000000000000004</v>
      </c>
      <c r="S17" s="49">
        <v>26</v>
      </c>
      <c r="T17" s="46">
        <f t="shared" si="10"/>
        <v>16</v>
      </c>
      <c r="U17" s="43">
        <v>3.1</v>
      </c>
      <c r="V17" s="50">
        <f t="shared" si="11"/>
        <v>1.1</v>
      </c>
    </row>
    <row r="18" spans="1:22" ht="12.75">
      <c r="A18" s="47">
        <f t="shared" si="0"/>
        <v>39645</v>
      </c>
      <c r="B18" s="48">
        <f t="shared" si="1"/>
        <v>39651</v>
      </c>
      <c r="C18" s="43">
        <v>4.88</v>
      </c>
      <c r="D18" s="41">
        <f t="shared" si="2"/>
        <v>0.4299999999999997</v>
      </c>
      <c r="E18" s="43">
        <v>3.8</v>
      </c>
      <c r="F18" s="41">
        <f t="shared" si="3"/>
        <v>0</v>
      </c>
      <c r="G18" s="43">
        <v>3.2</v>
      </c>
      <c r="H18" s="41">
        <f t="shared" si="4"/>
        <v>0</v>
      </c>
      <c r="I18" s="43">
        <v>3.03</v>
      </c>
      <c r="J18" s="41">
        <f t="shared" si="5"/>
        <v>0</v>
      </c>
      <c r="K18" s="43">
        <v>2.94</v>
      </c>
      <c r="L18" s="41">
        <f t="shared" si="6"/>
        <v>0</v>
      </c>
      <c r="M18" s="43">
        <v>2.5</v>
      </c>
      <c r="N18" s="41">
        <f t="shared" si="7"/>
        <v>0</v>
      </c>
      <c r="O18" s="43">
        <v>1.47</v>
      </c>
      <c r="P18" s="41">
        <f t="shared" si="8"/>
        <v>0.050000000000000044</v>
      </c>
      <c r="Q18" s="43">
        <v>1.07</v>
      </c>
      <c r="R18" s="41">
        <f t="shared" si="9"/>
        <v>0.30000000000000004</v>
      </c>
      <c r="S18" s="49">
        <v>25</v>
      </c>
      <c r="T18" s="46">
        <f t="shared" si="10"/>
        <v>17</v>
      </c>
      <c r="U18" s="43">
        <v>3.1</v>
      </c>
      <c r="V18" s="50">
        <f t="shared" si="11"/>
        <v>1.1</v>
      </c>
    </row>
    <row r="19" spans="1:22" ht="12.75">
      <c r="A19" s="47">
        <f t="shared" si="0"/>
        <v>39638</v>
      </c>
      <c r="B19" s="48">
        <f t="shared" si="1"/>
        <v>39644</v>
      </c>
      <c r="C19" s="43">
        <v>5</v>
      </c>
      <c r="D19" s="41">
        <f t="shared" si="2"/>
        <v>0.3099999999999996</v>
      </c>
      <c r="E19" s="43">
        <v>3.89</v>
      </c>
      <c r="F19" s="41">
        <f t="shared" si="3"/>
        <v>0</v>
      </c>
      <c r="G19" s="43">
        <v>3.28</v>
      </c>
      <c r="H19" s="41">
        <f t="shared" si="4"/>
        <v>0</v>
      </c>
      <c r="I19" s="43">
        <v>3.1</v>
      </c>
      <c r="J19" s="41">
        <f t="shared" si="5"/>
        <v>0</v>
      </c>
      <c r="K19" s="43">
        <v>3</v>
      </c>
      <c r="L19" s="41">
        <f t="shared" si="6"/>
        <v>0</v>
      </c>
      <c r="M19" s="43">
        <v>2.55</v>
      </c>
      <c r="N19" s="41">
        <f t="shared" si="7"/>
        <v>0</v>
      </c>
      <c r="O19" s="43">
        <v>1.47</v>
      </c>
      <c r="P19" s="41">
        <f t="shared" si="8"/>
        <v>0.050000000000000044</v>
      </c>
      <c r="Q19" s="43">
        <v>1.07</v>
      </c>
      <c r="R19" s="41">
        <f t="shared" si="9"/>
        <v>0.30000000000000004</v>
      </c>
      <c r="S19" s="49">
        <v>25</v>
      </c>
      <c r="T19" s="46">
        <f t="shared" si="10"/>
        <v>17</v>
      </c>
      <c r="U19" s="43">
        <v>3.1</v>
      </c>
      <c r="V19" s="50">
        <f t="shared" si="11"/>
        <v>1.1</v>
      </c>
    </row>
    <row r="20" spans="1:22" ht="12.75">
      <c r="A20" s="47">
        <f t="shared" si="0"/>
        <v>39631</v>
      </c>
      <c r="B20" s="48">
        <f t="shared" si="1"/>
        <v>39637</v>
      </c>
      <c r="C20" s="43">
        <v>4.96</v>
      </c>
      <c r="D20" s="41">
        <f t="shared" si="2"/>
        <v>0.34999999999999964</v>
      </c>
      <c r="E20" s="43">
        <v>3.87</v>
      </c>
      <c r="F20" s="41">
        <f t="shared" si="3"/>
        <v>0</v>
      </c>
      <c r="G20" s="43">
        <v>3.28</v>
      </c>
      <c r="H20" s="41">
        <f t="shared" si="4"/>
        <v>0</v>
      </c>
      <c r="I20" s="43">
        <v>3.12</v>
      </c>
      <c r="J20" s="41">
        <f t="shared" si="5"/>
        <v>0</v>
      </c>
      <c r="K20" s="43">
        <v>3.02</v>
      </c>
      <c r="L20" s="41">
        <f t="shared" si="6"/>
        <v>0</v>
      </c>
      <c r="M20" s="43">
        <v>2.56</v>
      </c>
      <c r="N20" s="41">
        <f t="shared" si="7"/>
        <v>0</v>
      </c>
      <c r="O20" s="43">
        <v>1.47</v>
      </c>
      <c r="P20" s="41">
        <f t="shared" si="8"/>
        <v>0.050000000000000044</v>
      </c>
      <c r="Q20" s="43">
        <v>1.06</v>
      </c>
      <c r="R20" s="41">
        <f t="shared" si="9"/>
        <v>0.31000000000000005</v>
      </c>
      <c r="S20" s="49">
        <v>25</v>
      </c>
      <c r="T20" s="46">
        <f t="shared" si="10"/>
        <v>17</v>
      </c>
      <c r="U20" s="43">
        <v>3.1</v>
      </c>
      <c r="V20" s="50">
        <f t="shared" si="11"/>
        <v>1.1</v>
      </c>
    </row>
    <row r="21" spans="1:22" ht="12.75">
      <c r="A21" s="47">
        <f t="shared" si="0"/>
        <v>39624</v>
      </c>
      <c r="B21" s="48">
        <f t="shared" si="1"/>
        <v>39630</v>
      </c>
      <c r="C21" s="43">
        <v>4.88</v>
      </c>
      <c r="D21" s="41">
        <f t="shared" si="2"/>
        <v>0.4299999999999997</v>
      </c>
      <c r="E21" s="43">
        <v>3.84</v>
      </c>
      <c r="F21" s="41">
        <f t="shared" si="3"/>
        <v>0</v>
      </c>
      <c r="G21" s="43">
        <v>3.25</v>
      </c>
      <c r="H21" s="41">
        <f t="shared" si="4"/>
        <v>0</v>
      </c>
      <c r="I21" s="43">
        <v>3.06</v>
      </c>
      <c r="J21" s="41">
        <f t="shared" si="5"/>
        <v>0</v>
      </c>
      <c r="K21" s="43">
        <v>2.96</v>
      </c>
      <c r="L21" s="41">
        <f t="shared" si="6"/>
        <v>0</v>
      </c>
      <c r="M21" s="43">
        <v>2.53</v>
      </c>
      <c r="N21" s="41">
        <f t="shared" si="7"/>
        <v>0</v>
      </c>
      <c r="O21" s="43">
        <v>1.47</v>
      </c>
      <c r="P21" s="41">
        <f t="shared" si="8"/>
        <v>0.050000000000000044</v>
      </c>
      <c r="Q21" s="43">
        <v>1.07</v>
      </c>
      <c r="R21" s="41">
        <f t="shared" si="9"/>
        <v>0.30000000000000004</v>
      </c>
      <c r="S21" s="49">
        <v>25</v>
      </c>
      <c r="T21" s="46">
        <f t="shared" si="10"/>
        <v>17</v>
      </c>
      <c r="U21" s="43">
        <v>3.1</v>
      </c>
      <c r="V21" s="50">
        <f t="shared" si="11"/>
        <v>1.1</v>
      </c>
    </row>
    <row r="22" spans="1:22" ht="12.75">
      <c r="A22" s="47">
        <f t="shared" si="0"/>
        <v>39617</v>
      </c>
      <c r="B22" s="48">
        <f t="shared" si="1"/>
        <v>39623</v>
      </c>
      <c r="C22" s="43">
        <v>4.88</v>
      </c>
      <c r="D22" s="41">
        <f t="shared" si="2"/>
        <v>0.4299999999999997</v>
      </c>
      <c r="E22" s="43">
        <v>3.84</v>
      </c>
      <c r="F22" s="41">
        <f t="shared" si="3"/>
        <v>0</v>
      </c>
      <c r="G22" s="43">
        <v>3.23</v>
      </c>
      <c r="H22" s="41">
        <f t="shared" si="4"/>
        <v>0</v>
      </c>
      <c r="I22" s="43">
        <v>3.03</v>
      </c>
      <c r="J22" s="41">
        <f t="shared" si="5"/>
        <v>0</v>
      </c>
      <c r="K22" s="43">
        <v>2.93</v>
      </c>
      <c r="L22" s="41">
        <f t="shared" si="6"/>
        <v>0</v>
      </c>
      <c r="M22" s="43">
        <v>2.5</v>
      </c>
      <c r="N22" s="41">
        <f t="shared" si="7"/>
        <v>0</v>
      </c>
      <c r="O22" s="43">
        <v>1.46</v>
      </c>
      <c r="P22" s="41">
        <f t="shared" si="8"/>
        <v>0.06000000000000005</v>
      </c>
      <c r="Q22" s="43">
        <v>1.05</v>
      </c>
      <c r="R22" s="41">
        <f t="shared" si="9"/>
        <v>0.32000000000000006</v>
      </c>
      <c r="S22" s="49">
        <v>25</v>
      </c>
      <c r="T22" s="46">
        <f t="shared" si="10"/>
        <v>17</v>
      </c>
      <c r="U22" s="43">
        <v>3.1</v>
      </c>
      <c r="V22" s="50">
        <f t="shared" si="11"/>
        <v>1.1</v>
      </c>
    </row>
    <row r="23" spans="1:22" ht="12.75">
      <c r="A23" s="47">
        <f t="shared" si="0"/>
        <v>39610</v>
      </c>
      <c r="B23" s="48">
        <f t="shared" si="1"/>
        <v>39616</v>
      </c>
      <c r="C23" s="43">
        <v>4.88</v>
      </c>
      <c r="D23" s="41">
        <f t="shared" si="2"/>
        <v>0.4299999999999997</v>
      </c>
      <c r="E23" s="43">
        <v>3.83</v>
      </c>
      <c r="F23" s="41">
        <f t="shared" si="3"/>
        <v>0</v>
      </c>
      <c r="G23" s="43">
        <v>3.15</v>
      </c>
      <c r="H23" s="41">
        <f t="shared" si="4"/>
        <v>0</v>
      </c>
      <c r="I23" s="43">
        <v>2.92</v>
      </c>
      <c r="J23" s="41">
        <f t="shared" si="5"/>
        <v>0</v>
      </c>
      <c r="K23" s="43">
        <v>2.84</v>
      </c>
      <c r="L23" s="41">
        <f t="shared" si="6"/>
        <v>0</v>
      </c>
      <c r="M23" s="43">
        <v>2.45</v>
      </c>
      <c r="N23" s="41">
        <f t="shared" si="7"/>
        <v>0</v>
      </c>
      <c r="O23" s="43">
        <v>1.46</v>
      </c>
      <c r="P23" s="41">
        <f t="shared" si="8"/>
        <v>0.06000000000000005</v>
      </c>
      <c r="Q23" s="43">
        <v>1.05</v>
      </c>
      <c r="R23" s="41">
        <f t="shared" si="9"/>
        <v>0.32000000000000006</v>
      </c>
      <c r="S23" s="49">
        <v>22</v>
      </c>
      <c r="T23" s="46">
        <f t="shared" si="10"/>
        <v>20</v>
      </c>
      <c r="U23" s="43">
        <v>3.43</v>
      </c>
      <c r="V23" s="50">
        <f t="shared" si="11"/>
        <v>0.77</v>
      </c>
    </row>
    <row r="24" spans="1:22" ht="12.75">
      <c r="A24" s="47">
        <f t="shared" si="0"/>
        <v>39603</v>
      </c>
      <c r="B24" s="48">
        <f t="shared" si="1"/>
        <v>39609</v>
      </c>
      <c r="C24" s="43">
        <v>5.04</v>
      </c>
      <c r="D24" s="41">
        <f t="shared" si="2"/>
        <v>0.2699999999999996</v>
      </c>
      <c r="E24" s="43">
        <v>3.91</v>
      </c>
      <c r="F24" s="41">
        <f t="shared" si="3"/>
        <v>0</v>
      </c>
      <c r="G24" s="43">
        <v>3.18</v>
      </c>
      <c r="H24" s="41">
        <f t="shared" si="4"/>
        <v>0</v>
      </c>
      <c r="I24" s="43">
        <v>2.96</v>
      </c>
      <c r="J24" s="41">
        <f t="shared" si="5"/>
        <v>0</v>
      </c>
      <c r="K24" s="43">
        <v>2.85</v>
      </c>
      <c r="L24" s="41">
        <f t="shared" si="6"/>
        <v>0</v>
      </c>
      <c r="M24" s="43">
        <v>2.51</v>
      </c>
      <c r="N24" s="41">
        <f t="shared" si="7"/>
        <v>0</v>
      </c>
      <c r="O24" s="43">
        <v>1.48</v>
      </c>
      <c r="P24" s="41">
        <f t="shared" si="8"/>
        <v>0.040000000000000036</v>
      </c>
      <c r="Q24" s="43">
        <v>1.05</v>
      </c>
      <c r="R24" s="41">
        <f t="shared" si="9"/>
        <v>0.32000000000000006</v>
      </c>
      <c r="S24" s="49">
        <v>22</v>
      </c>
      <c r="T24" s="46">
        <f t="shared" si="10"/>
        <v>20</v>
      </c>
      <c r="U24" s="43">
        <v>3.43</v>
      </c>
      <c r="V24" s="50">
        <f t="shared" si="11"/>
        <v>0.77</v>
      </c>
    </row>
    <row r="25" spans="1:22" ht="12.75">
      <c r="A25" s="47">
        <f t="shared" si="0"/>
        <v>39596</v>
      </c>
      <c r="B25" s="48">
        <f t="shared" si="1"/>
        <v>39602</v>
      </c>
      <c r="C25" s="43">
        <v>5.15</v>
      </c>
      <c r="D25" s="41">
        <f t="shared" si="2"/>
        <v>0.15999999999999925</v>
      </c>
      <c r="E25" s="43">
        <v>3.95</v>
      </c>
      <c r="F25" s="41">
        <f t="shared" si="3"/>
        <v>0</v>
      </c>
      <c r="G25" s="43">
        <v>3.25</v>
      </c>
      <c r="H25" s="41">
        <f t="shared" si="4"/>
        <v>0</v>
      </c>
      <c r="I25" s="43">
        <v>3.03</v>
      </c>
      <c r="J25" s="41">
        <f t="shared" si="5"/>
        <v>0</v>
      </c>
      <c r="K25" s="43">
        <v>2.91</v>
      </c>
      <c r="L25" s="41">
        <f t="shared" si="6"/>
        <v>0</v>
      </c>
      <c r="M25" s="43">
        <v>2.51</v>
      </c>
      <c r="N25" s="41">
        <f t="shared" si="7"/>
        <v>0</v>
      </c>
      <c r="O25" s="43">
        <v>1.48</v>
      </c>
      <c r="P25" s="41">
        <f t="shared" si="8"/>
        <v>0.040000000000000036</v>
      </c>
      <c r="Q25" s="43">
        <v>1.07</v>
      </c>
      <c r="R25" s="41">
        <f t="shared" si="9"/>
        <v>0.30000000000000004</v>
      </c>
      <c r="S25" s="49">
        <v>22</v>
      </c>
      <c r="T25" s="46">
        <f t="shared" si="10"/>
        <v>20</v>
      </c>
      <c r="U25" s="43">
        <v>3.43</v>
      </c>
      <c r="V25" s="50">
        <f t="shared" si="11"/>
        <v>0.77</v>
      </c>
    </row>
    <row r="26" spans="1:22" ht="12.75">
      <c r="A26" s="47">
        <f t="shared" si="0"/>
        <v>39589</v>
      </c>
      <c r="B26" s="48">
        <f t="shared" si="1"/>
        <v>39595</v>
      </c>
      <c r="C26" s="43">
        <v>5.04</v>
      </c>
      <c r="D26" s="41">
        <f t="shared" si="2"/>
        <v>0.2699999999999996</v>
      </c>
      <c r="E26" s="43">
        <v>3.96</v>
      </c>
      <c r="F26" s="41">
        <f t="shared" si="3"/>
        <v>0</v>
      </c>
      <c r="G26" s="43">
        <v>3.28</v>
      </c>
      <c r="H26" s="41">
        <f t="shared" si="4"/>
        <v>0</v>
      </c>
      <c r="I26" s="43">
        <v>3.04</v>
      </c>
      <c r="J26" s="41">
        <f t="shared" si="5"/>
        <v>0</v>
      </c>
      <c r="K26" s="43">
        <v>2.9</v>
      </c>
      <c r="L26" s="41">
        <f t="shared" si="6"/>
        <v>0</v>
      </c>
      <c r="M26" s="43">
        <v>2.46</v>
      </c>
      <c r="N26" s="41">
        <f t="shared" si="7"/>
        <v>0</v>
      </c>
      <c r="O26" s="43">
        <v>1.44</v>
      </c>
      <c r="P26" s="41">
        <f t="shared" si="8"/>
        <v>0.08000000000000007</v>
      </c>
      <c r="Q26" s="43">
        <v>1.04</v>
      </c>
      <c r="R26" s="41">
        <f t="shared" si="9"/>
        <v>0.33000000000000007</v>
      </c>
      <c r="S26" s="49">
        <v>22</v>
      </c>
      <c r="T26" s="46">
        <f t="shared" si="10"/>
        <v>20</v>
      </c>
      <c r="U26" s="43">
        <v>3.48</v>
      </c>
      <c r="V26" s="50">
        <f t="shared" si="11"/>
        <v>0.7200000000000002</v>
      </c>
    </row>
    <row r="27" spans="1:22" ht="12.75">
      <c r="A27" s="47">
        <f t="shared" si="0"/>
        <v>39582</v>
      </c>
      <c r="B27" s="48">
        <f t="shared" si="1"/>
        <v>39588</v>
      </c>
      <c r="C27" s="43">
        <v>4.96</v>
      </c>
      <c r="D27" s="41">
        <f t="shared" si="2"/>
        <v>0.34999999999999964</v>
      </c>
      <c r="E27" s="43">
        <v>3.97</v>
      </c>
      <c r="F27" s="41">
        <f t="shared" si="3"/>
        <v>0</v>
      </c>
      <c r="G27" s="43">
        <v>3.28</v>
      </c>
      <c r="H27" s="41">
        <f t="shared" si="4"/>
        <v>0</v>
      </c>
      <c r="I27" s="43">
        <v>3.07</v>
      </c>
      <c r="J27" s="41">
        <f t="shared" si="5"/>
        <v>0</v>
      </c>
      <c r="K27" s="43">
        <v>2.95</v>
      </c>
      <c r="L27" s="41">
        <f t="shared" si="6"/>
        <v>0</v>
      </c>
      <c r="M27" s="43">
        <v>2.47</v>
      </c>
      <c r="N27" s="41">
        <f t="shared" si="7"/>
        <v>0</v>
      </c>
      <c r="O27" s="43">
        <v>1.45</v>
      </c>
      <c r="P27" s="41">
        <f t="shared" si="8"/>
        <v>0.07000000000000006</v>
      </c>
      <c r="Q27" s="43">
        <v>1.03</v>
      </c>
      <c r="R27" s="41">
        <f t="shared" si="9"/>
        <v>0.3400000000000001</v>
      </c>
      <c r="S27" s="49">
        <v>22</v>
      </c>
      <c r="T27" s="46">
        <f t="shared" si="10"/>
        <v>20</v>
      </c>
      <c r="U27" s="43">
        <v>3.48</v>
      </c>
      <c r="V27" s="50">
        <f t="shared" si="11"/>
        <v>0.7200000000000002</v>
      </c>
    </row>
    <row r="28" spans="1:22" ht="12.75">
      <c r="A28" s="47">
        <f t="shared" si="0"/>
        <v>39575</v>
      </c>
      <c r="B28" s="48">
        <f t="shared" si="1"/>
        <v>39581</v>
      </c>
      <c r="C28" s="43">
        <v>4.97</v>
      </c>
      <c r="D28" s="41">
        <f t="shared" si="2"/>
        <v>0.33999999999999986</v>
      </c>
      <c r="E28" s="43">
        <v>4.06</v>
      </c>
      <c r="F28" s="41">
        <f t="shared" si="3"/>
        <v>0</v>
      </c>
      <c r="G28" s="43">
        <v>3.36</v>
      </c>
      <c r="H28" s="41">
        <f t="shared" si="4"/>
        <v>0</v>
      </c>
      <c r="I28" s="43">
        <v>3.12</v>
      </c>
      <c r="J28" s="41">
        <f t="shared" si="5"/>
        <v>0</v>
      </c>
      <c r="K28" s="43">
        <v>3</v>
      </c>
      <c r="L28" s="41">
        <f t="shared" si="6"/>
        <v>0</v>
      </c>
      <c r="M28" s="43">
        <v>2.49</v>
      </c>
      <c r="N28" s="41">
        <f t="shared" si="7"/>
        <v>0</v>
      </c>
      <c r="O28" s="43">
        <v>1.44</v>
      </c>
      <c r="P28" s="41">
        <f t="shared" si="8"/>
        <v>0.08000000000000007</v>
      </c>
      <c r="Q28" s="43">
        <v>1.03</v>
      </c>
      <c r="R28" s="41">
        <f t="shared" si="9"/>
        <v>0.3400000000000001</v>
      </c>
      <c r="S28" s="49">
        <v>22</v>
      </c>
      <c r="T28" s="46">
        <f t="shared" si="10"/>
        <v>20</v>
      </c>
      <c r="U28" s="43">
        <v>3.49</v>
      </c>
      <c r="V28" s="50">
        <f t="shared" si="11"/>
        <v>0.71</v>
      </c>
    </row>
    <row r="29" spans="1:22" ht="12.75">
      <c r="A29" s="47">
        <f t="shared" si="0"/>
        <v>39568</v>
      </c>
      <c r="B29" s="48">
        <f t="shared" si="1"/>
        <v>39574</v>
      </c>
      <c r="C29" s="43">
        <v>5.09</v>
      </c>
      <c r="D29" s="41">
        <f t="shared" si="2"/>
        <v>0.21999999999999975</v>
      </c>
      <c r="E29" s="43">
        <v>4.16</v>
      </c>
      <c r="F29" s="41">
        <f t="shared" si="3"/>
        <v>0</v>
      </c>
      <c r="G29" s="43">
        <v>3.51</v>
      </c>
      <c r="H29" s="41">
        <f t="shared" si="4"/>
        <v>0</v>
      </c>
      <c r="I29" s="43">
        <v>3.22</v>
      </c>
      <c r="J29" s="41">
        <f t="shared" si="5"/>
        <v>0</v>
      </c>
      <c r="K29" s="43">
        <v>3.05</v>
      </c>
      <c r="L29" s="41">
        <f t="shared" si="6"/>
        <v>0</v>
      </c>
      <c r="M29" s="43">
        <v>2.55</v>
      </c>
      <c r="N29" s="41">
        <f t="shared" si="7"/>
        <v>0</v>
      </c>
      <c r="O29" s="43">
        <v>1.45</v>
      </c>
      <c r="P29" s="41">
        <f t="shared" si="8"/>
        <v>0.07000000000000006</v>
      </c>
      <c r="Q29" s="43">
        <v>1.05</v>
      </c>
      <c r="R29" s="41">
        <f t="shared" si="9"/>
        <v>0.32000000000000006</v>
      </c>
      <c r="S29" s="49">
        <v>27</v>
      </c>
      <c r="T29" s="46">
        <f t="shared" si="10"/>
        <v>15</v>
      </c>
      <c r="U29" s="43">
        <v>3.49</v>
      </c>
      <c r="V29" s="50">
        <f t="shared" si="11"/>
        <v>0.71</v>
      </c>
    </row>
    <row r="30" spans="1:22" ht="12.75">
      <c r="A30" s="47">
        <f t="shared" si="0"/>
        <v>39561</v>
      </c>
      <c r="B30" s="48">
        <f t="shared" si="1"/>
        <v>39567</v>
      </c>
      <c r="C30" s="43">
        <v>4.98</v>
      </c>
      <c r="D30" s="41">
        <f t="shared" si="2"/>
        <v>0.3299999999999992</v>
      </c>
      <c r="E30" s="43">
        <v>4.17</v>
      </c>
      <c r="F30" s="41">
        <f t="shared" si="3"/>
        <v>0</v>
      </c>
      <c r="G30" s="43">
        <v>3.52</v>
      </c>
      <c r="H30" s="41">
        <f t="shared" si="4"/>
        <v>0</v>
      </c>
      <c r="I30" s="43">
        <v>3.28</v>
      </c>
      <c r="J30" s="41">
        <f t="shared" si="5"/>
        <v>0</v>
      </c>
      <c r="K30" s="43">
        <v>3.1</v>
      </c>
      <c r="L30" s="41">
        <f t="shared" si="6"/>
        <v>0</v>
      </c>
      <c r="M30" s="43">
        <v>2.55</v>
      </c>
      <c r="N30" s="41">
        <f t="shared" si="7"/>
        <v>0</v>
      </c>
      <c r="O30" s="43">
        <v>1.46</v>
      </c>
      <c r="P30" s="41">
        <f t="shared" si="8"/>
        <v>0.06000000000000005</v>
      </c>
      <c r="Q30" s="43">
        <v>1.04</v>
      </c>
      <c r="R30" s="41">
        <f t="shared" si="9"/>
        <v>0.33000000000000007</v>
      </c>
      <c r="S30" s="49">
        <v>27</v>
      </c>
      <c r="T30" s="46">
        <f t="shared" si="10"/>
        <v>15</v>
      </c>
      <c r="U30" s="43">
        <v>3.49</v>
      </c>
      <c r="V30" s="50">
        <f t="shared" si="11"/>
        <v>0.71</v>
      </c>
    </row>
    <row r="31" spans="1:22" ht="12.75">
      <c r="A31" s="47">
        <f t="shared" si="0"/>
        <v>39554</v>
      </c>
      <c r="B31" s="48">
        <f t="shared" si="1"/>
        <v>39560</v>
      </c>
      <c r="C31" s="43">
        <v>5.01</v>
      </c>
      <c r="D31" s="41">
        <f t="shared" si="2"/>
        <v>0.2999999999999998</v>
      </c>
      <c r="E31" s="43">
        <v>4.24</v>
      </c>
      <c r="F31" s="41">
        <f t="shared" si="3"/>
        <v>0</v>
      </c>
      <c r="G31" s="43">
        <v>3.61</v>
      </c>
      <c r="H31" s="41">
        <v>0</v>
      </c>
      <c r="I31" s="43">
        <v>3.3</v>
      </c>
      <c r="J31" s="41">
        <f t="shared" si="5"/>
        <v>0</v>
      </c>
      <c r="K31" s="43">
        <v>3.12</v>
      </c>
      <c r="L31" s="41">
        <f t="shared" si="6"/>
        <v>0</v>
      </c>
      <c r="M31" s="43">
        <v>2.56</v>
      </c>
      <c r="N31" s="41">
        <f t="shared" si="7"/>
        <v>0</v>
      </c>
      <c r="O31" s="43">
        <v>1.46</v>
      </c>
      <c r="P31" s="41">
        <f t="shared" si="8"/>
        <v>0.06000000000000005</v>
      </c>
      <c r="Q31" s="43">
        <v>1.04</v>
      </c>
      <c r="R31" s="41">
        <f t="shared" si="9"/>
        <v>0.33000000000000007</v>
      </c>
      <c r="S31" s="49">
        <v>27</v>
      </c>
      <c r="T31" s="46">
        <f t="shared" si="10"/>
        <v>15</v>
      </c>
      <c r="U31" s="43">
        <v>3.49</v>
      </c>
      <c r="V31" s="50">
        <f t="shared" si="11"/>
        <v>0.71</v>
      </c>
    </row>
    <row r="32" spans="1:22" ht="12.75">
      <c r="A32" s="47">
        <f t="shared" si="0"/>
        <v>39547</v>
      </c>
      <c r="B32" s="48">
        <f t="shared" si="1"/>
        <v>39553</v>
      </c>
      <c r="C32" s="43">
        <v>4.84</v>
      </c>
      <c r="D32" s="41">
        <f t="shared" si="2"/>
        <v>0.46999999999999975</v>
      </c>
      <c r="E32" s="43">
        <v>4.17</v>
      </c>
      <c r="F32" s="41">
        <f t="shared" si="3"/>
        <v>0</v>
      </c>
      <c r="G32" s="43">
        <v>3.6</v>
      </c>
      <c r="H32" s="41">
        <v>0</v>
      </c>
      <c r="I32" s="43">
        <v>3.27</v>
      </c>
      <c r="J32" s="41">
        <f t="shared" si="5"/>
        <v>0</v>
      </c>
      <c r="K32" s="43">
        <v>3.08</v>
      </c>
      <c r="L32" s="41">
        <f t="shared" si="6"/>
        <v>0</v>
      </c>
      <c r="M32" s="43">
        <v>2.52</v>
      </c>
      <c r="N32" s="41">
        <f t="shared" si="7"/>
        <v>0</v>
      </c>
      <c r="O32" s="43">
        <v>1.44</v>
      </c>
      <c r="P32" s="41">
        <f t="shared" si="8"/>
        <v>0.08000000000000007</v>
      </c>
      <c r="Q32" s="43">
        <v>1.03</v>
      </c>
      <c r="R32" s="41">
        <f t="shared" si="9"/>
        <v>0.3400000000000001</v>
      </c>
      <c r="S32" s="49">
        <v>27</v>
      </c>
      <c r="T32" s="46">
        <f t="shared" si="10"/>
        <v>15</v>
      </c>
      <c r="U32" s="43">
        <v>3.22</v>
      </c>
      <c r="V32" s="50">
        <f t="shared" si="11"/>
        <v>0.98</v>
      </c>
    </row>
    <row r="33" spans="1:22" ht="12.75">
      <c r="A33" s="47">
        <f t="shared" si="0"/>
        <v>39540</v>
      </c>
      <c r="B33" s="48">
        <f t="shared" si="1"/>
        <v>39546</v>
      </c>
      <c r="C33" s="43">
        <v>4.9</v>
      </c>
      <c r="D33" s="41">
        <f t="shared" si="2"/>
        <v>0.40999999999999925</v>
      </c>
      <c r="E33" s="43">
        <v>4.2</v>
      </c>
      <c r="F33" s="41">
        <f t="shared" si="3"/>
        <v>0</v>
      </c>
      <c r="G33" s="43">
        <v>3.65</v>
      </c>
      <c r="H33" s="41">
        <v>0</v>
      </c>
      <c r="I33" s="43">
        <v>3.32</v>
      </c>
      <c r="J33" s="41">
        <f t="shared" si="5"/>
        <v>0</v>
      </c>
      <c r="K33" s="43">
        <v>3.12</v>
      </c>
      <c r="L33" s="41">
        <f t="shared" si="6"/>
        <v>0</v>
      </c>
      <c r="M33" s="43">
        <v>2.55</v>
      </c>
      <c r="N33" s="41">
        <f t="shared" si="7"/>
        <v>0</v>
      </c>
      <c r="O33" s="43">
        <v>1.44</v>
      </c>
      <c r="P33" s="41">
        <f t="shared" si="8"/>
        <v>0.08000000000000007</v>
      </c>
      <c r="Q33" s="43">
        <v>1.03</v>
      </c>
      <c r="R33" s="41">
        <f t="shared" si="9"/>
        <v>0.3400000000000001</v>
      </c>
      <c r="S33" s="49">
        <v>27</v>
      </c>
      <c r="T33" s="46">
        <f t="shared" si="10"/>
        <v>15</v>
      </c>
      <c r="U33" s="43">
        <v>3.22</v>
      </c>
      <c r="V33" s="50">
        <f t="shared" si="11"/>
        <v>0.98</v>
      </c>
    </row>
    <row r="34" spans="1:22" ht="12.75">
      <c r="A34" s="47">
        <f t="shared" si="0"/>
        <v>39533</v>
      </c>
      <c r="B34" s="48">
        <f t="shared" si="1"/>
        <v>39539</v>
      </c>
      <c r="C34" s="43">
        <v>4.9</v>
      </c>
      <c r="D34" s="41">
        <f t="shared" si="2"/>
        <v>0.40999999999999925</v>
      </c>
      <c r="E34" s="43">
        <v>4.2</v>
      </c>
      <c r="F34" s="41">
        <f t="shared" si="3"/>
        <v>0</v>
      </c>
      <c r="G34" s="43">
        <v>3.65</v>
      </c>
      <c r="H34" s="41">
        <v>0</v>
      </c>
      <c r="I34" s="43">
        <v>3.32</v>
      </c>
      <c r="J34" s="41">
        <f t="shared" si="5"/>
        <v>0</v>
      </c>
      <c r="K34" s="43">
        <v>3.12</v>
      </c>
      <c r="L34" s="41">
        <f t="shared" si="6"/>
        <v>0</v>
      </c>
      <c r="M34" s="43">
        <v>2.55</v>
      </c>
      <c r="N34" s="41">
        <f t="shared" si="7"/>
        <v>0</v>
      </c>
      <c r="O34" s="43">
        <v>1.44</v>
      </c>
      <c r="P34" s="41">
        <f t="shared" si="8"/>
        <v>0.08000000000000007</v>
      </c>
      <c r="Q34" s="43">
        <v>1.03</v>
      </c>
      <c r="R34" s="41">
        <f t="shared" si="9"/>
        <v>0.3400000000000001</v>
      </c>
      <c r="S34" s="49">
        <v>27</v>
      </c>
      <c r="T34" s="46">
        <f t="shared" si="10"/>
        <v>15</v>
      </c>
      <c r="U34" s="43">
        <v>3.22</v>
      </c>
      <c r="V34" s="50">
        <f t="shared" si="11"/>
        <v>0.98</v>
      </c>
    </row>
    <row r="35" spans="1:22" ht="12.75">
      <c r="A35" s="47">
        <f t="shared" si="0"/>
        <v>39526</v>
      </c>
      <c r="B35" s="48">
        <f t="shared" si="1"/>
        <v>39532</v>
      </c>
      <c r="C35" s="43">
        <v>4.95</v>
      </c>
      <c r="D35" s="41">
        <f t="shared" si="2"/>
        <v>0.35999999999999943</v>
      </c>
      <c r="E35" s="43">
        <v>4.24</v>
      </c>
      <c r="F35" s="41">
        <f t="shared" si="3"/>
        <v>0</v>
      </c>
      <c r="G35" s="43">
        <v>3.66</v>
      </c>
      <c r="H35" s="41">
        <v>0</v>
      </c>
      <c r="I35" s="43">
        <v>3.31</v>
      </c>
      <c r="J35" s="41">
        <f t="shared" si="5"/>
        <v>0</v>
      </c>
      <c r="K35" s="43">
        <v>3.1</v>
      </c>
      <c r="L35" s="41">
        <f t="shared" si="6"/>
        <v>0</v>
      </c>
      <c r="M35" s="43">
        <v>2.55</v>
      </c>
      <c r="N35" s="41">
        <f t="shared" si="7"/>
        <v>0</v>
      </c>
      <c r="O35" s="43">
        <v>1.46</v>
      </c>
      <c r="P35" s="41">
        <f t="shared" si="8"/>
        <v>0.06000000000000005</v>
      </c>
      <c r="Q35" s="43">
        <v>1.04</v>
      </c>
      <c r="R35" s="41">
        <f t="shared" si="9"/>
        <v>0.33000000000000007</v>
      </c>
      <c r="S35" s="49">
        <v>27</v>
      </c>
      <c r="T35" s="46">
        <f t="shared" si="10"/>
        <v>15</v>
      </c>
      <c r="U35" s="43">
        <v>3.22</v>
      </c>
      <c r="V35" s="50">
        <f t="shared" si="11"/>
        <v>0.98</v>
      </c>
    </row>
    <row r="36" spans="1:22" ht="12.75">
      <c r="A36" s="47">
        <f t="shared" si="0"/>
        <v>39519</v>
      </c>
      <c r="B36" s="48">
        <f t="shared" si="1"/>
        <v>39525</v>
      </c>
      <c r="C36" s="43">
        <v>4.91</v>
      </c>
      <c r="D36" s="41">
        <f t="shared" si="2"/>
        <v>0.39999999999999947</v>
      </c>
      <c r="E36" s="43">
        <v>4.23</v>
      </c>
      <c r="F36" s="41">
        <f t="shared" si="3"/>
        <v>0</v>
      </c>
      <c r="G36" s="43">
        <v>3.69</v>
      </c>
      <c r="H36" s="41">
        <f>IF(2.49-U36&lt;0,0,2.49-U36)</f>
        <v>0</v>
      </c>
      <c r="I36" s="43">
        <v>3.36</v>
      </c>
      <c r="J36" s="41">
        <f t="shared" si="5"/>
        <v>0</v>
      </c>
      <c r="K36" s="43">
        <v>3.13</v>
      </c>
      <c r="L36" s="41">
        <f t="shared" si="6"/>
        <v>0</v>
      </c>
      <c r="M36" s="43">
        <v>2.57</v>
      </c>
      <c r="N36" s="41">
        <f t="shared" si="7"/>
        <v>0</v>
      </c>
      <c r="O36" s="43">
        <v>1.45</v>
      </c>
      <c r="P36" s="41">
        <f t="shared" si="8"/>
        <v>0.07000000000000006</v>
      </c>
      <c r="Q36" s="43">
        <v>1.02</v>
      </c>
      <c r="R36" s="41">
        <f t="shared" si="9"/>
        <v>0.3500000000000001</v>
      </c>
      <c r="S36" s="49">
        <v>27</v>
      </c>
      <c r="T36" s="46">
        <f t="shared" si="10"/>
        <v>15</v>
      </c>
      <c r="U36" s="43">
        <v>3.3</v>
      </c>
      <c r="V36" s="50">
        <f t="shared" si="11"/>
        <v>0.9000000000000004</v>
      </c>
    </row>
    <row r="37" spans="1:22" ht="12.75">
      <c r="A37" s="47">
        <f t="shared" si="0"/>
        <v>39512</v>
      </c>
      <c r="B37" s="48">
        <f t="shared" si="1"/>
        <v>39518</v>
      </c>
      <c r="C37" s="43">
        <v>4.8</v>
      </c>
      <c r="D37" s="41">
        <f t="shared" si="2"/>
        <v>0.5099999999999998</v>
      </c>
      <c r="E37" s="43">
        <v>4.2</v>
      </c>
      <c r="F37" s="41">
        <f t="shared" si="3"/>
        <v>0</v>
      </c>
      <c r="G37" s="43">
        <v>3.68</v>
      </c>
      <c r="H37" s="41">
        <f>IF(2.49-U37&lt;0,0,2.49-U37)</f>
        <v>0</v>
      </c>
      <c r="I37" s="43">
        <v>3.37</v>
      </c>
      <c r="J37" s="41">
        <f t="shared" si="5"/>
        <v>0</v>
      </c>
      <c r="K37" s="43">
        <v>3.16</v>
      </c>
      <c r="L37" s="41">
        <f t="shared" si="6"/>
        <v>0</v>
      </c>
      <c r="M37" s="43">
        <v>2.6</v>
      </c>
      <c r="N37" s="41">
        <f t="shared" si="7"/>
        <v>0</v>
      </c>
      <c r="O37" s="43">
        <v>1.46</v>
      </c>
      <c r="P37" s="41">
        <f t="shared" si="8"/>
        <v>0.06000000000000005</v>
      </c>
      <c r="Q37" s="43">
        <v>1.01</v>
      </c>
      <c r="R37" s="41">
        <f t="shared" si="9"/>
        <v>0.3600000000000001</v>
      </c>
      <c r="S37" s="49">
        <v>27</v>
      </c>
      <c r="T37" s="46">
        <f t="shared" si="10"/>
        <v>15</v>
      </c>
      <c r="U37" s="43">
        <v>3.3</v>
      </c>
      <c r="V37" s="50">
        <f t="shared" si="11"/>
        <v>0.9000000000000004</v>
      </c>
    </row>
    <row r="38" spans="1:22" ht="12.75">
      <c r="A38" s="47">
        <f t="shared" si="0"/>
        <v>39505</v>
      </c>
      <c r="B38" s="48">
        <f t="shared" si="1"/>
        <v>39511</v>
      </c>
      <c r="C38" s="43">
        <v>4.74</v>
      </c>
      <c r="D38" s="41">
        <f t="shared" si="2"/>
        <v>0.5699999999999994</v>
      </c>
      <c r="E38" s="43">
        <v>4.21</v>
      </c>
      <c r="F38" s="41">
        <f t="shared" si="3"/>
        <v>0</v>
      </c>
      <c r="G38" s="43">
        <v>3.66</v>
      </c>
      <c r="H38" s="41">
        <f aca="true" t="shared" si="12" ref="H38:H79">IF(2.49-U38&lt;0,0,2.49-U38)</f>
        <v>0</v>
      </c>
      <c r="I38" s="43">
        <v>3.35</v>
      </c>
      <c r="J38" s="41">
        <f t="shared" si="5"/>
        <v>0</v>
      </c>
      <c r="K38" s="43">
        <v>3.15</v>
      </c>
      <c r="L38" s="41">
        <f t="shared" si="6"/>
        <v>0</v>
      </c>
      <c r="M38" s="43">
        <v>2.58</v>
      </c>
      <c r="N38" s="41">
        <f t="shared" si="7"/>
        <v>0</v>
      </c>
      <c r="O38" s="43">
        <v>1.46</v>
      </c>
      <c r="P38" s="41">
        <f t="shared" si="8"/>
        <v>0.06000000000000005</v>
      </c>
      <c r="Q38" s="43">
        <v>1.03</v>
      </c>
      <c r="R38" s="41">
        <f t="shared" si="9"/>
        <v>0.3400000000000001</v>
      </c>
      <c r="S38" s="49">
        <v>27</v>
      </c>
      <c r="T38" s="46">
        <f t="shared" si="10"/>
        <v>15</v>
      </c>
      <c r="U38" s="43">
        <v>3.28</v>
      </c>
      <c r="V38" s="50">
        <f t="shared" si="11"/>
        <v>0.9200000000000004</v>
      </c>
    </row>
    <row r="39" spans="1:22" ht="12.75">
      <c r="A39" s="47">
        <f t="shared" si="0"/>
        <v>39498</v>
      </c>
      <c r="B39" s="48">
        <f t="shared" si="1"/>
        <v>39504</v>
      </c>
      <c r="C39" s="43">
        <v>4.68</v>
      </c>
      <c r="D39" s="41">
        <f t="shared" si="2"/>
        <v>0.6299999999999999</v>
      </c>
      <c r="E39" s="43">
        <v>4.2</v>
      </c>
      <c r="F39" s="41">
        <f t="shared" si="3"/>
        <v>0</v>
      </c>
      <c r="G39" s="43">
        <v>3.67</v>
      </c>
      <c r="H39" s="41">
        <f t="shared" si="12"/>
        <v>0</v>
      </c>
      <c r="I39" s="43">
        <v>3.36</v>
      </c>
      <c r="J39" s="41">
        <f t="shared" si="5"/>
        <v>0</v>
      </c>
      <c r="K39" s="43">
        <v>3.12</v>
      </c>
      <c r="L39" s="41">
        <f t="shared" si="6"/>
        <v>0</v>
      </c>
      <c r="M39" s="43">
        <v>2.55</v>
      </c>
      <c r="N39" s="41">
        <f t="shared" si="7"/>
        <v>0</v>
      </c>
      <c r="O39" s="43">
        <v>1.45</v>
      </c>
      <c r="P39" s="41">
        <f t="shared" si="8"/>
        <v>0.07000000000000006</v>
      </c>
      <c r="Q39" s="43">
        <v>1.02</v>
      </c>
      <c r="R39" s="41">
        <f t="shared" si="9"/>
        <v>0.3500000000000001</v>
      </c>
      <c r="S39" s="49">
        <v>27</v>
      </c>
      <c r="T39" s="46">
        <f t="shared" si="10"/>
        <v>15</v>
      </c>
      <c r="U39" s="43">
        <v>3.28</v>
      </c>
      <c r="V39" s="50">
        <f t="shared" si="11"/>
        <v>0.9200000000000004</v>
      </c>
    </row>
    <row r="40" spans="1:22" ht="12.75">
      <c r="A40" s="47">
        <f t="shared" si="0"/>
        <v>39491</v>
      </c>
      <c r="B40" s="48">
        <f t="shared" si="1"/>
        <v>39497</v>
      </c>
      <c r="C40" s="43">
        <v>4.6</v>
      </c>
      <c r="D40" s="41">
        <f t="shared" si="2"/>
        <v>0.71</v>
      </c>
      <c r="E40" s="43">
        <v>4.24</v>
      </c>
      <c r="F40" s="41">
        <f t="shared" si="3"/>
        <v>0</v>
      </c>
      <c r="G40" s="43">
        <v>3.7</v>
      </c>
      <c r="H40" s="41">
        <f t="shared" si="12"/>
        <v>0</v>
      </c>
      <c r="I40" s="43">
        <v>3.35</v>
      </c>
      <c r="J40" s="41">
        <f t="shared" si="5"/>
        <v>0</v>
      </c>
      <c r="K40" s="43">
        <v>3.1</v>
      </c>
      <c r="L40" s="41">
        <f t="shared" si="6"/>
        <v>0</v>
      </c>
      <c r="M40" s="43">
        <v>2.52</v>
      </c>
      <c r="N40" s="41">
        <f t="shared" si="7"/>
        <v>0</v>
      </c>
      <c r="O40" s="43">
        <v>1.44</v>
      </c>
      <c r="P40" s="41">
        <f t="shared" si="8"/>
        <v>0.08000000000000007</v>
      </c>
      <c r="Q40" s="43">
        <v>1.02</v>
      </c>
      <c r="R40" s="41">
        <f t="shared" si="9"/>
        <v>0.3500000000000001</v>
      </c>
      <c r="S40" s="49">
        <v>27</v>
      </c>
      <c r="T40" s="46">
        <f t="shared" si="10"/>
        <v>15</v>
      </c>
      <c r="U40" s="43">
        <v>3.63</v>
      </c>
      <c r="V40" s="50">
        <f t="shared" si="11"/>
        <v>0.5700000000000003</v>
      </c>
    </row>
    <row r="41" spans="1:22" ht="12.75">
      <c r="A41" s="47">
        <f t="shared" si="0"/>
        <v>39484</v>
      </c>
      <c r="B41" s="48">
        <f t="shared" si="1"/>
        <v>39490</v>
      </c>
      <c r="C41" s="43">
        <v>4.56</v>
      </c>
      <c r="D41" s="41">
        <f t="shared" si="2"/>
        <v>0.75</v>
      </c>
      <c r="E41" s="43">
        <v>4.24</v>
      </c>
      <c r="F41" s="41">
        <f t="shared" si="3"/>
        <v>0</v>
      </c>
      <c r="G41" s="43">
        <v>3.75</v>
      </c>
      <c r="H41" s="41">
        <f t="shared" si="12"/>
        <v>0</v>
      </c>
      <c r="I41" s="43">
        <v>3.38</v>
      </c>
      <c r="J41" s="41">
        <f t="shared" si="5"/>
        <v>0</v>
      </c>
      <c r="K41" s="43">
        <v>3.12</v>
      </c>
      <c r="L41" s="41">
        <f t="shared" si="6"/>
        <v>0</v>
      </c>
      <c r="M41" s="43">
        <v>2.57</v>
      </c>
      <c r="N41" s="41">
        <f t="shared" si="7"/>
        <v>0</v>
      </c>
      <c r="O41" s="43">
        <v>1.45</v>
      </c>
      <c r="P41" s="41">
        <f t="shared" si="8"/>
        <v>0.07000000000000006</v>
      </c>
      <c r="Q41" s="43">
        <v>1.01</v>
      </c>
      <c r="R41" s="41">
        <f t="shared" si="9"/>
        <v>0.3600000000000001</v>
      </c>
      <c r="S41" s="49">
        <v>27</v>
      </c>
      <c r="T41" s="46">
        <f t="shared" si="10"/>
        <v>15</v>
      </c>
      <c r="U41" s="43">
        <v>3.63</v>
      </c>
      <c r="V41" s="50">
        <f t="shared" si="11"/>
        <v>0.5700000000000003</v>
      </c>
    </row>
    <row r="42" spans="1:22" ht="12.75">
      <c r="A42" s="47">
        <f t="shared" si="0"/>
        <v>39477</v>
      </c>
      <c r="B42" s="48">
        <f t="shared" si="1"/>
        <v>39483</v>
      </c>
      <c r="C42" s="43">
        <v>4.63</v>
      </c>
      <c r="D42" s="41">
        <f t="shared" si="2"/>
        <v>0.6799999999999997</v>
      </c>
      <c r="E42" s="43">
        <v>4.28</v>
      </c>
      <c r="F42" s="41">
        <f t="shared" si="3"/>
        <v>0</v>
      </c>
      <c r="G42" s="43">
        <v>3.85</v>
      </c>
      <c r="H42" s="41">
        <f t="shared" si="12"/>
        <v>0</v>
      </c>
      <c r="I42" s="43">
        <v>3.45</v>
      </c>
      <c r="J42" s="41">
        <f t="shared" si="5"/>
        <v>0</v>
      </c>
      <c r="K42" s="43">
        <v>3.17</v>
      </c>
      <c r="L42" s="41">
        <f t="shared" si="6"/>
        <v>0</v>
      </c>
      <c r="M42" s="43">
        <v>2.6</v>
      </c>
      <c r="N42" s="41">
        <f t="shared" si="7"/>
        <v>0</v>
      </c>
      <c r="O42" s="43">
        <v>1.45</v>
      </c>
      <c r="P42" s="41">
        <f t="shared" si="8"/>
        <v>0.07000000000000006</v>
      </c>
      <c r="Q42" s="43">
        <v>1.04</v>
      </c>
      <c r="R42" s="41">
        <f t="shared" si="9"/>
        <v>0.33000000000000007</v>
      </c>
      <c r="S42" s="49">
        <v>27</v>
      </c>
      <c r="T42" s="46">
        <f t="shared" si="10"/>
        <v>15</v>
      </c>
      <c r="U42" s="43">
        <v>3.63</v>
      </c>
      <c r="V42" s="50">
        <f t="shared" si="11"/>
        <v>0.5700000000000003</v>
      </c>
    </row>
    <row r="43" spans="1:22" ht="12.75">
      <c r="A43" s="47">
        <f t="shared" si="0"/>
        <v>39470</v>
      </c>
      <c r="B43" s="48">
        <f t="shared" si="1"/>
        <v>39476</v>
      </c>
      <c r="C43" s="43">
        <v>4.6</v>
      </c>
      <c r="D43" s="41">
        <f t="shared" si="2"/>
        <v>0.71</v>
      </c>
      <c r="E43" s="43">
        <v>4.29</v>
      </c>
      <c r="F43" s="41">
        <f t="shared" si="3"/>
        <v>0</v>
      </c>
      <c r="G43" s="43">
        <v>3.84</v>
      </c>
      <c r="H43" s="41">
        <f t="shared" si="12"/>
        <v>0</v>
      </c>
      <c r="I43" s="43">
        <v>3.42</v>
      </c>
      <c r="J43" s="41">
        <f t="shared" si="5"/>
        <v>0</v>
      </c>
      <c r="K43" s="43">
        <v>3.16</v>
      </c>
      <c r="L43" s="41">
        <f t="shared" si="6"/>
        <v>0</v>
      </c>
      <c r="M43" s="43">
        <v>2.6</v>
      </c>
      <c r="N43" s="41">
        <f t="shared" si="7"/>
        <v>0</v>
      </c>
      <c r="O43" s="43">
        <v>1.46</v>
      </c>
      <c r="P43" s="41">
        <f t="shared" si="8"/>
        <v>0.06000000000000005</v>
      </c>
      <c r="Q43" s="43">
        <v>1.03</v>
      </c>
      <c r="R43" s="41">
        <f t="shared" si="9"/>
        <v>0.3400000000000001</v>
      </c>
      <c r="S43" s="49">
        <v>27</v>
      </c>
      <c r="T43" s="46">
        <f t="shared" si="10"/>
        <v>15</v>
      </c>
      <c r="U43" s="43">
        <v>3.63</v>
      </c>
      <c r="V43" s="50">
        <f t="shared" si="11"/>
        <v>0.5700000000000003</v>
      </c>
    </row>
    <row r="44" spans="1:22" ht="12.75">
      <c r="A44" s="47">
        <f t="shared" si="0"/>
        <v>39463</v>
      </c>
      <c r="B44" s="48">
        <f t="shared" si="1"/>
        <v>39469</v>
      </c>
      <c r="C44" s="43">
        <v>4.61</v>
      </c>
      <c r="D44" s="41">
        <f t="shared" si="2"/>
        <v>0.6999999999999993</v>
      </c>
      <c r="E44" s="43">
        <v>4.25</v>
      </c>
      <c r="F44" s="41">
        <f t="shared" si="3"/>
        <v>0</v>
      </c>
      <c r="G44" s="43">
        <v>3.8</v>
      </c>
      <c r="H44" s="41">
        <f t="shared" si="12"/>
        <v>0</v>
      </c>
      <c r="I44" s="43">
        <v>3.43</v>
      </c>
      <c r="J44" s="41">
        <f t="shared" si="5"/>
        <v>0</v>
      </c>
      <c r="K44" s="43">
        <v>3.12</v>
      </c>
      <c r="L44" s="41">
        <f t="shared" si="6"/>
        <v>0</v>
      </c>
      <c r="M44" s="43">
        <v>2.59</v>
      </c>
      <c r="N44" s="41">
        <f t="shared" si="7"/>
        <v>0</v>
      </c>
      <c r="O44" s="43">
        <v>1.47</v>
      </c>
      <c r="P44" s="41">
        <f t="shared" si="8"/>
        <v>0.050000000000000044</v>
      </c>
      <c r="Q44" s="43">
        <v>1.03</v>
      </c>
      <c r="R44" s="41">
        <f t="shared" si="9"/>
        <v>0.3400000000000001</v>
      </c>
      <c r="S44" s="49">
        <v>27</v>
      </c>
      <c r="T44" s="46">
        <f t="shared" si="10"/>
        <v>15</v>
      </c>
      <c r="U44" s="43">
        <v>3.63</v>
      </c>
      <c r="V44" s="50">
        <f t="shared" si="11"/>
        <v>0.5700000000000003</v>
      </c>
    </row>
    <row r="45" spans="1:22" ht="12.75">
      <c r="A45" s="47">
        <f t="shared" si="0"/>
        <v>39456</v>
      </c>
      <c r="B45" s="48">
        <f t="shared" si="1"/>
        <v>39462</v>
      </c>
      <c r="C45" s="43">
        <v>4.54</v>
      </c>
      <c r="D45" s="41">
        <f t="shared" si="2"/>
        <v>0.7699999999999996</v>
      </c>
      <c r="E45" s="43">
        <v>4.17</v>
      </c>
      <c r="F45" s="41">
        <f t="shared" si="3"/>
        <v>0</v>
      </c>
      <c r="G45" s="43">
        <v>3.72</v>
      </c>
      <c r="H45" s="41">
        <f t="shared" si="12"/>
        <v>0</v>
      </c>
      <c r="I45" s="43">
        <v>3.32</v>
      </c>
      <c r="J45" s="41">
        <f t="shared" si="5"/>
        <v>0</v>
      </c>
      <c r="K45" s="43">
        <v>3.09</v>
      </c>
      <c r="L45" s="41">
        <f t="shared" si="6"/>
        <v>0</v>
      </c>
      <c r="M45" s="43">
        <v>2.56</v>
      </c>
      <c r="N45" s="41">
        <f t="shared" si="7"/>
        <v>0</v>
      </c>
      <c r="O45" s="43">
        <v>1.46</v>
      </c>
      <c r="P45" s="41">
        <f t="shared" si="8"/>
        <v>0.06000000000000005</v>
      </c>
      <c r="Q45" s="43">
        <v>1.01</v>
      </c>
      <c r="R45" s="41">
        <f t="shared" si="9"/>
        <v>0.3600000000000001</v>
      </c>
      <c r="S45" s="49">
        <v>27</v>
      </c>
      <c r="T45" s="46">
        <f t="shared" si="10"/>
        <v>15</v>
      </c>
      <c r="U45" s="43">
        <v>3.63</v>
      </c>
      <c r="V45" s="50">
        <f t="shared" si="11"/>
        <v>0.5700000000000003</v>
      </c>
    </row>
    <row r="46" spans="1:22" ht="12.75">
      <c r="A46" s="47">
        <f t="shared" si="0"/>
        <v>39449</v>
      </c>
      <c r="B46" s="48">
        <f t="shared" si="1"/>
        <v>39455</v>
      </c>
      <c r="C46" s="43">
        <v>4.54</v>
      </c>
      <c r="D46" s="41">
        <f t="shared" si="2"/>
        <v>0.7699999999999996</v>
      </c>
      <c r="E46" s="43">
        <v>4.17</v>
      </c>
      <c r="F46" s="41">
        <f t="shared" si="3"/>
        <v>0</v>
      </c>
      <c r="G46" s="43">
        <v>3.72</v>
      </c>
      <c r="H46" s="41">
        <f t="shared" si="12"/>
        <v>0</v>
      </c>
      <c r="I46" s="43">
        <v>3.32</v>
      </c>
      <c r="J46" s="41">
        <f t="shared" si="5"/>
        <v>0</v>
      </c>
      <c r="K46" s="43">
        <v>3.09</v>
      </c>
      <c r="L46" s="41">
        <f t="shared" si="6"/>
        <v>0</v>
      </c>
      <c r="M46" s="43">
        <v>2.56</v>
      </c>
      <c r="N46" s="41">
        <f t="shared" si="7"/>
        <v>0</v>
      </c>
      <c r="O46" s="43">
        <v>1.46</v>
      </c>
      <c r="P46" s="41">
        <f t="shared" si="8"/>
        <v>0.06000000000000005</v>
      </c>
      <c r="Q46" s="43">
        <v>1.01</v>
      </c>
      <c r="R46" s="41">
        <f t="shared" si="9"/>
        <v>0.3600000000000001</v>
      </c>
      <c r="S46" s="49">
        <v>27</v>
      </c>
      <c r="T46" s="46">
        <f t="shared" si="10"/>
        <v>15</v>
      </c>
      <c r="U46" s="43">
        <v>3.63</v>
      </c>
      <c r="V46" s="50">
        <f t="shared" si="11"/>
        <v>0.5700000000000003</v>
      </c>
    </row>
    <row r="47" spans="1:22" ht="12.75">
      <c r="A47" s="47">
        <f t="shared" si="0"/>
        <v>39442</v>
      </c>
      <c r="B47" s="48">
        <f t="shared" si="1"/>
        <v>39448</v>
      </c>
      <c r="C47" s="43">
        <v>4.54</v>
      </c>
      <c r="D47" s="41">
        <f t="shared" si="2"/>
        <v>0.7699999999999996</v>
      </c>
      <c r="E47" s="43">
        <v>4.17</v>
      </c>
      <c r="F47" s="41">
        <f t="shared" si="3"/>
        <v>0</v>
      </c>
      <c r="G47" s="43">
        <v>3.72</v>
      </c>
      <c r="H47" s="41">
        <f t="shared" si="12"/>
        <v>0</v>
      </c>
      <c r="I47" s="43">
        <v>3.32</v>
      </c>
      <c r="J47" s="41">
        <f t="shared" si="5"/>
        <v>0</v>
      </c>
      <c r="K47" s="43">
        <v>3.09</v>
      </c>
      <c r="L47" s="41">
        <f t="shared" si="6"/>
        <v>0</v>
      </c>
      <c r="M47" s="43">
        <v>2.56</v>
      </c>
      <c r="N47" s="41">
        <f t="shared" si="7"/>
        <v>0</v>
      </c>
      <c r="O47" s="43">
        <v>1.46</v>
      </c>
      <c r="P47" s="41">
        <f t="shared" si="8"/>
        <v>0.06000000000000005</v>
      </c>
      <c r="Q47" s="43">
        <v>1.01</v>
      </c>
      <c r="R47" s="41">
        <f t="shared" si="9"/>
        <v>0.3600000000000001</v>
      </c>
      <c r="S47" s="49">
        <v>27</v>
      </c>
      <c r="T47" s="46">
        <f t="shared" si="10"/>
        <v>15</v>
      </c>
      <c r="U47" s="43">
        <v>3.63</v>
      </c>
      <c r="V47" s="50">
        <f t="shared" si="11"/>
        <v>0.5700000000000003</v>
      </c>
    </row>
    <row r="48" spans="1:22" ht="12.75">
      <c r="A48" s="47">
        <f t="shared" si="0"/>
        <v>39435</v>
      </c>
      <c r="B48" s="48">
        <f t="shared" si="1"/>
        <v>39441</v>
      </c>
      <c r="C48" s="43">
        <v>4.54</v>
      </c>
      <c r="D48" s="41">
        <f t="shared" si="2"/>
        <v>0.7699999999999996</v>
      </c>
      <c r="E48" s="43">
        <v>4.17</v>
      </c>
      <c r="F48" s="41">
        <f t="shared" si="3"/>
        <v>0</v>
      </c>
      <c r="G48" s="43">
        <v>3.72</v>
      </c>
      <c r="H48" s="41">
        <f t="shared" si="12"/>
        <v>0</v>
      </c>
      <c r="I48" s="43">
        <v>3.32</v>
      </c>
      <c r="J48" s="41">
        <f t="shared" si="5"/>
        <v>0</v>
      </c>
      <c r="K48" s="43">
        <v>3.09</v>
      </c>
      <c r="L48" s="41">
        <f t="shared" si="6"/>
        <v>0</v>
      </c>
      <c r="M48" s="43">
        <v>2.56</v>
      </c>
      <c r="N48" s="41">
        <f t="shared" si="7"/>
        <v>0</v>
      </c>
      <c r="O48" s="43">
        <v>1.46</v>
      </c>
      <c r="P48" s="41">
        <f t="shared" si="8"/>
        <v>0.06000000000000005</v>
      </c>
      <c r="Q48" s="43">
        <v>1.01</v>
      </c>
      <c r="R48" s="41">
        <f t="shared" si="9"/>
        <v>0.3600000000000001</v>
      </c>
      <c r="S48" s="49">
        <v>27</v>
      </c>
      <c r="T48" s="46">
        <f t="shared" si="10"/>
        <v>15</v>
      </c>
      <c r="U48" s="43">
        <v>3.63</v>
      </c>
      <c r="V48" s="50">
        <f t="shared" si="11"/>
        <v>0.5700000000000003</v>
      </c>
    </row>
    <row r="49" spans="1:22" ht="12.75">
      <c r="A49" s="47">
        <f t="shared" si="0"/>
        <v>39428</v>
      </c>
      <c r="B49" s="48">
        <f t="shared" si="1"/>
        <v>39434</v>
      </c>
      <c r="C49" s="43">
        <v>4.47</v>
      </c>
      <c r="D49" s="41">
        <f t="shared" si="2"/>
        <v>0.8399999999999999</v>
      </c>
      <c r="E49" s="43">
        <v>4.07</v>
      </c>
      <c r="F49" s="41">
        <f t="shared" si="3"/>
        <v>0</v>
      </c>
      <c r="G49" s="43">
        <v>3.63</v>
      </c>
      <c r="H49" s="41">
        <f t="shared" si="12"/>
        <v>0</v>
      </c>
      <c r="I49" s="43">
        <v>3.26</v>
      </c>
      <c r="J49" s="41">
        <f t="shared" si="5"/>
        <v>0</v>
      </c>
      <c r="K49" s="43">
        <v>3.04</v>
      </c>
      <c r="L49" s="41">
        <f t="shared" si="6"/>
        <v>0</v>
      </c>
      <c r="M49" s="43">
        <v>2.51</v>
      </c>
      <c r="N49" s="41">
        <f t="shared" si="7"/>
        <v>0</v>
      </c>
      <c r="O49" s="43">
        <v>1.43</v>
      </c>
      <c r="P49" s="41">
        <f t="shared" si="8"/>
        <v>0.09000000000000008</v>
      </c>
      <c r="Q49" s="43">
        <v>0.99</v>
      </c>
      <c r="R49" s="41">
        <f t="shared" si="9"/>
        <v>0.3800000000000001</v>
      </c>
      <c r="S49" s="49">
        <v>27</v>
      </c>
      <c r="T49" s="46">
        <f t="shared" si="10"/>
        <v>15</v>
      </c>
      <c r="U49" s="43">
        <v>3.63</v>
      </c>
      <c r="V49" s="50">
        <f t="shared" si="11"/>
        <v>0.5700000000000003</v>
      </c>
    </row>
    <row r="50" spans="1:22" ht="12.75">
      <c r="A50" s="47">
        <f t="shared" si="0"/>
        <v>39421</v>
      </c>
      <c r="B50" s="48">
        <f t="shared" si="1"/>
        <v>39427</v>
      </c>
      <c r="C50" s="43">
        <v>4.44</v>
      </c>
      <c r="D50" s="41">
        <f t="shared" si="2"/>
        <v>0.8699999999999992</v>
      </c>
      <c r="E50" s="43">
        <v>4.04</v>
      </c>
      <c r="F50" s="41">
        <f t="shared" si="3"/>
        <v>0</v>
      </c>
      <c r="G50" s="43">
        <v>3.6</v>
      </c>
      <c r="H50" s="41">
        <f t="shared" si="12"/>
        <v>0</v>
      </c>
      <c r="I50" s="43">
        <v>3.28</v>
      </c>
      <c r="J50" s="41">
        <f t="shared" si="5"/>
        <v>0</v>
      </c>
      <c r="K50" s="43">
        <v>3.08</v>
      </c>
      <c r="L50" s="41">
        <f t="shared" si="6"/>
        <v>0</v>
      </c>
      <c r="M50" s="43">
        <v>2.52</v>
      </c>
      <c r="N50" s="41">
        <f t="shared" si="7"/>
        <v>0</v>
      </c>
      <c r="O50" s="43">
        <v>1.45</v>
      </c>
      <c r="P50" s="41">
        <f t="shared" si="8"/>
        <v>0.07000000000000006</v>
      </c>
      <c r="Q50" s="43">
        <v>1.02</v>
      </c>
      <c r="R50" s="41">
        <f t="shared" si="9"/>
        <v>0.3500000000000001</v>
      </c>
      <c r="S50" s="49">
        <v>27</v>
      </c>
      <c r="T50" s="46">
        <f t="shared" si="10"/>
        <v>15</v>
      </c>
      <c r="U50" s="43">
        <v>3.63</v>
      </c>
      <c r="V50" s="50">
        <f t="shared" si="11"/>
        <v>0.5700000000000003</v>
      </c>
    </row>
    <row r="51" spans="1:22" ht="12.75">
      <c r="A51" s="47">
        <f t="shared" si="0"/>
        <v>39414</v>
      </c>
      <c r="B51" s="48">
        <f t="shared" si="1"/>
        <v>39420</v>
      </c>
      <c r="C51" s="43">
        <v>4.4</v>
      </c>
      <c r="D51" s="41">
        <f t="shared" si="2"/>
        <v>0.9099999999999993</v>
      </c>
      <c r="E51" s="43">
        <v>4.02</v>
      </c>
      <c r="F51" s="41">
        <f t="shared" si="3"/>
        <v>0</v>
      </c>
      <c r="G51" s="43">
        <v>3.63</v>
      </c>
      <c r="H51" s="41">
        <f t="shared" si="12"/>
        <v>0</v>
      </c>
      <c r="I51" s="43">
        <v>3.29</v>
      </c>
      <c r="J51" s="41">
        <f t="shared" si="5"/>
        <v>0</v>
      </c>
      <c r="K51" s="43">
        <v>3.08</v>
      </c>
      <c r="L51" s="41">
        <f t="shared" si="6"/>
        <v>0</v>
      </c>
      <c r="M51" s="43">
        <v>2.53</v>
      </c>
      <c r="N51" s="41">
        <f t="shared" si="7"/>
        <v>0</v>
      </c>
      <c r="O51" s="43">
        <v>1.46</v>
      </c>
      <c r="P51" s="41">
        <f t="shared" si="8"/>
        <v>0.06000000000000005</v>
      </c>
      <c r="Q51" s="43">
        <v>1.02</v>
      </c>
      <c r="R51" s="41">
        <f t="shared" si="9"/>
        <v>0.3500000000000001</v>
      </c>
      <c r="S51" s="49">
        <v>27</v>
      </c>
      <c r="T51" s="46">
        <f t="shared" si="10"/>
        <v>15</v>
      </c>
      <c r="U51" s="43">
        <v>3.71</v>
      </c>
      <c r="V51" s="50">
        <f t="shared" si="11"/>
        <v>0.4900000000000002</v>
      </c>
    </row>
    <row r="52" spans="1:22" ht="12.75">
      <c r="A52" s="47">
        <f t="shared" si="0"/>
        <v>39407</v>
      </c>
      <c r="B52" s="48">
        <f t="shared" si="1"/>
        <v>39413</v>
      </c>
      <c r="C52" s="43">
        <v>4.43</v>
      </c>
      <c r="D52" s="41">
        <f t="shared" si="2"/>
        <v>0.8799999999999999</v>
      </c>
      <c r="E52" s="43">
        <v>4.08</v>
      </c>
      <c r="F52" s="41">
        <f t="shared" si="3"/>
        <v>0</v>
      </c>
      <c r="G52" s="43">
        <v>3.68</v>
      </c>
      <c r="H52" s="41">
        <f t="shared" si="12"/>
        <v>0</v>
      </c>
      <c r="I52" s="43">
        <v>3.35</v>
      </c>
      <c r="J52" s="41">
        <f t="shared" si="5"/>
        <v>0</v>
      </c>
      <c r="K52" s="43">
        <v>3.15</v>
      </c>
      <c r="L52" s="41">
        <f t="shared" si="6"/>
        <v>0</v>
      </c>
      <c r="M52" s="43">
        <v>2.55</v>
      </c>
      <c r="N52" s="41">
        <f t="shared" si="7"/>
        <v>0</v>
      </c>
      <c r="O52" s="43">
        <v>1.45</v>
      </c>
      <c r="P52" s="41">
        <f t="shared" si="8"/>
        <v>0.07000000000000006</v>
      </c>
      <c r="Q52" s="43">
        <v>1</v>
      </c>
      <c r="R52" s="41">
        <f t="shared" si="9"/>
        <v>0.3700000000000001</v>
      </c>
      <c r="S52" s="49">
        <v>27</v>
      </c>
      <c r="T52" s="46">
        <f t="shared" si="10"/>
        <v>15</v>
      </c>
      <c r="U52" s="43">
        <v>3.71</v>
      </c>
      <c r="V52" s="50">
        <f t="shared" si="11"/>
        <v>0.4900000000000002</v>
      </c>
    </row>
    <row r="53" spans="1:22" ht="12.75">
      <c r="A53" s="47">
        <f t="shared" si="0"/>
        <v>39400</v>
      </c>
      <c r="B53" s="48">
        <f t="shared" si="1"/>
        <v>39406</v>
      </c>
      <c r="C53" s="43">
        <v>4.55</v>
      </c>
      <c r="D53" s="41">
        <f t="shared" si="2"/>
        <v>0.7599999999999998</v>
      </c>
      <c r="E53" s="43">
        <v>4.09</v>
      </c>
      <c r="F53" s="41">
        <f t="shared" si="3"/>
        <v>0</v>
      </c>
      <c r="G53" s="43">
        <v>3.68</v>
      </c>
      <c r="H53" s="41">
        <f t="shared" si="12"/>
        <v>0</v>
      </c>
      <c r="I53" s="43">
        <v>3.32</v>
      </c>
      <c r="J53" s="41">
        <f t="shared" si="5"/>
        <v>0</v>
      </c>
      <c r="K53" s="43">
        <v>3.09</v>
      </c>
      <c r="L53" s="41">
        <f t="shared" si="6"/>
        <v>0</v>
      </c>
      <c r="M53" s="43">
        <v>2.54</v>
      </c>
      <c r="N53" s="41">
        <f t="shared" si="7"/>
        <v>0</v>
      </c>
      <c r="O53" s="43">
        <v>1.43</v>
      </c>
      <c r="P53" s="41">
        <f t="shared" si="8"/>
        <v>0.09000000000000008</v>
      </c>
      <c r="Q53" s="43">
        <v>0.98</v>
      </c>
      <c r="R53" s="41">
        <f t="shared" si="9"/>
        <v>0.3900000000000001</v>
      </c>
      <c r="S53" s="49">
        <v>27</v>
      </c>
      <c r="T53" s="46">
        <f t="shared" si="10"/>
        <v>15</v>
      </c>
      <c r="U53" s="43">
        <v>3.77</v>
      </c>
      <c r="V53" s="50">
        <f t="shared" si="11"/>
        <v>0.43000000000000016</v>
      </c>
    </row>
    <row r="54" spans="1:22" ht="12.75">
      <c r="A54" s="47">
        <f t="shared" si="0"/>
        <v>39393</v>
      </c>
      <c r="B54" s="48">
        <f t="shared" si="1"/>
        <v>39399</v>
      </c>
      <c r="C54" s="43">
        <v>4.53</v>
      </c>
      <c r="D54" s="41">
        <f t="shared" si="2"/>
        <v>0.7799999999999994</v>
      </c>
      <c r="E54" s="43">
        <v>4.09</v>
      </c>
      <c r="F54" s="41">
        <f t="shared" si="3"/>
        <v>0</v>
      </c>
      <c r="G54" s="43">
        <v>3.68</v>
      </c>
      <c r="H54" s="41">
        <f t="shared" si="12"/>
        <v>0</v>
      </c>
      <c r="I54" s="43">
        <v>3.29</v>
      </c>
      <c r="J54" s="41">
        <f t="shared" si="5"/>
        <v>0</v>
      </c>
      <c r="K54" s="43">
        <v>3.08</v>
      </c>
      <c r="L54" s="41">
        <f t="shared" si="6"/>
        <v>0</v>
      </c>
      <c r="M54" s="43">
        <v>2.54</v>
      </c>
      <c r="N54" s="41">
        <f t="shared" si="7"/>
        <v>0</v>
      </c>
      <c r="O54" s="43">
        <v>1.43</v>
      </c>
      <c r="P54" s="41">
        <f t="shared" si="8"/>
        <v>0.09000000000000008</v>
      </c>
      <c r="Q54" s="43">
        <v>0.97</v>
      </c>
      <c r="R54" s="41">
        <f t="shared" si="9"/>
        <v>0.40000000000000013</v>
      </c>
      <c r="S54" s="49">
        <v>27</v>
      </c>
      <c r="T54" s="46">
        <f t="shared" si="10"/>
        <v>15</v>
      </c>
      <c r="U54" s="43">
        <v>3.77</v>
      </c>
      <c r="V54" s="50">
        <f t="shared" si="11"/>
        <v>0.43000000000000016</v>
      </c>
    </row>
    <row r="55" spans="1:22" ht="12.75">
      <c r="A55" s="47">
        <f t="shared" si="0"/>
        <v>39386</v>
      </c>
      <c r="B55" s="48">
        <f t="shared" si="1"/>
        <v>39392</v>
      </c>
      <c r="C55" s="43">
        <v>4.48</v>
      </c>
      <c r="D55" s="41">
        <f t="shared" si="2"/>
        <v>0.8299999999999992</v>
      </c>
      <c r="E55" s="43">
        <v>4.04</v>
      </c>
      <c r="F55" s="41">
        <f t="shared" si="3"/>
        <v>0</v>
      </c>
      <c r="G55" s="43">
        <v>3.64</v>
      </c>
      <c r="H55" s="41">
        <f t="shared" si="12"/>
        <v>0</v>
      </c>
      <c r="I55" s="43">
        <v>3.26</v>
      </c>
      <c r="J55" s="41">
        <f t="shared" si="5"/>
        <v>0</v>
      </c>
      <c r="K55" s="43">
        <v>3.03</v>
      </c>
      <c r="L55" s="41">
        <f t="shared" si="6"/>
        <v>0</v>
      </c>
      <c r="M55" s="43">
        <v>2.49</v>
      </c>
      <c r="N55" s="41">
        <f t="shared" si="7"/>
        <v>0</v>
      </c>
      <c r="O55" s="43">
        <v>1.42</v>
      </c>
      <c r="P55" s="41">
        <f t="shared" si="8"/>
        <v>0.10000000000000009</v>
      </c>
      <c r="Q55" s="43">
        <v>0.97</v>
      </c>
      <c r="R55" s="41">
        <f t="shared" si="9"/>
        <v>0.40000000000000013</v>
      </c>
      <c r="S55" s="49">
        <v>27</v>
      </c>
      <c r="T55" s="46">
        <f t="shared" si="10"/>
        <v>15</v>
      </c>
      <c r="U55" s="43">
        <v>3.77</v>
      </c>
      <c r="V55" s="50">
        <f t="shared" si="11"/>
        <v>0.43000000000000016</v>
      </c>
    </row>
    <row r="56" spans="1:22" ht="12.75">
      <c r="A56" s="47">
        <f t="shared" si="0"/>
        <v>39379</v>
      </c>
      <c r="B56" s="48">
        <f t="shared" si="1"/>
        <v>39385</v>
      </c>
      <c r="C56" s="43">
        <v>4.47</v>
      </c>
      <c r="D56" s="41">
        <f t="shared" si="2"/>
        <v>0.8399999999999999</v>
      </c>
      <c r="E56" s="43">
        <v>4.12</v>
      </c>
      <c r="F56" s="41">
        <f t="shared" si="3"/>
        <v>0</v>
      </c>
      <c r="G56" s="43">
        <v>3.69</v>
      </c>
      <c r="H56" s="41">
        <f t="shared" si="12"/>
        <v>0</v>
      </c>
      <c r="I56" s="43">
        <v>3.34</v>
      </c>
      <c r="J56" s="41">
        <f t="shared" si="5"/>
        <v>0</v>
      </c>
      <c r="K56" s="43">
        <v>3.02</v>
      </c>
      <c r="L56" s="41">
        <f t="shared" si="6"/>
        <v>0</v>
      </c>
      <c r="M56" s="43">
        <v>2.48</v>
      </c>
      <c r="N56" s="41">
        <f t="shared" si="7"/>
        <v>0</v>
      </c>
      <c r="O56" s="43">
        <v>1.43</v>
      </c>
      <c r="P56" s="41">
        <f t="shared" si="8"/>
        <v>0.09000000000000008</v>
      </c>
      <c r="Q56" s="43">
        <v>0.97</v>
      </c>
      <c r="R56" s="41">
        <f t="shared" si="9"/>
        <v>0.40000000000000013</v>
      </c>
      <c r="S56" s="49">
        <v>27</v>
      </c>
      <c r="T56" s="46">
        <f t="shared" si="10"/>
        <v>15</v>
      </c>
      <c r="U56" s="43">
        <v>3.8</v>
      </c>
      <c r="V56" s="50">
        <f t="shared" si="11"/>
        <v>0.40000000000000036</v>
      </c>
    </row>
    <row r="57" spans="1:22" ht="12.75">
      <c r="A57" s="47">
        <f aca="true" t="shared" si="13" ref="A57:A110">A58+7</f>
        <v>39372</v>
      </c>
      <c r="B57" s="48">
        <f aca="true" t="shared" si="14" ref="B57:B111">A57+6</f>
        <v>39378</v>
      </c>
      <c r="C57" s="43">
        <v>4.36</v>
      </c>
      <c r="D57" s="41">
        <f aca="true" t="shared" si="15" ref="D57:D78">IF(5.31-C57&lt;0,0,5.31-C57)</f>
        <v>0.9499999999999993</v>
      </c>
      <c r="E57" s="43">
        <v>3.93</v>
      </c>
      <c r="F57" s="41">
        <f aca="true" t="shared" si="16" ref="F57:F64">IF(3.42-E57&lt;0,0,3.42-E57)</f>
        <v>0</v>
      </c>
      <c r="G57" s="43">
        <v>3.51</v>
      </c>
      <c r="H57" s="41">
        <f t="shared" si="12"/>
        <v>0</v>
      </c>
      <c r="I57" s="43">
        <v>3.17</v>
      </c>
      <c r="J57" s="41">
        <f aca="true" t="shared" si="17" ref="J57:J80">IF(2.28-I57&lt;0,0,2.28-I57)</f>
        <v>0</v>
      </c>
      <c r="K57" s="43">
        <v>2.99</v>
      </c>
      <c r="L57" s="41">
        <f aca="true" t="shared" si="18" ref="L57:L80">IF(2.24-K57&lt;0,0,2.24-K57)</f>
        <v>0</v>
      </c>
      <c r="M57" s="43">
        <v>2.46</v>
      </c>
      <c r="N57" s="41">
        <f aca="true" t="shared" si="19" ref="N57:N78">IF(2.11-M57&lt;0,0,2.11-M57)</f>
        <v>0</v>
      </c>
      <c r="O57" s="43">
        <v>1.43</v>
      </c>
      <c r="P57" s="41">
        <f aca="true" t="shared" si="20" ref="P57:P78">IF(1.52-O57&lt;0,0,1.52-O57)</f>
        <v>0.09000000000000008</v>
      </c>
      <c r="Q57" s="43">
        <v>0.98</v>
      </c>
      <c r="R57" s="41">
        <f aca="true" t="shared" si="21" ref="R57:R79">IF(1.37-Q57&lt;0,0,1.37-Q57)</f>
        <v>0.3900000000000001</v>
      </c>
      <c r="S57" s="49">
        <v>27</v>
      </c>
      <c r="T57" s="46">
        <f aca="true" t="shared" si="22" ref="T57:T77">IF(42-S57&lt;0,0,42-S57)</f>
        <v>15</v>
      </c>
      <c r="U57" s="43">
        <v>3.8</v>
      </c>
      <c r="V57" s="50">
        <f aca="true" t="shared" si="23" ref="V57:V67">IF(4.2-U57&lt;0,0,4.2-U57)</f>
        <v>0.40000000000000036</v>
      </c>
    </row>
    <row r="58" spans="1:22" ht="12.75">
      <c r="A58" s="47">
        <f t="shared" si="13"/>
        <v>39365</v>
      </c>
      <c r="B58" s="48">
        <f t="shared" si="14"/>
        <v>39371</v>
      </c>
      <c r="C58" s="43">
        <v>4.14</v>
      </c>
      <c r="D58" s="41">
        <f t="shared" si="15"/>
        <v>1.17</v>
      </c>
      <c r="E58" s="43">
        <v>3.75</v>
      </c>
      <c r="F58" s="41">
        <f t="shared" si="16"/>
        <v>0</v>
      </c>
      <c r="G58" s="43">
        <v>3.35</v>
      </c>
      <c r="H58" s="41">
        <f t="shared" si="12"/>
        <v>0</v>
      </c>
      <c r="I58" s="43">
        <v>3.04</v>
      </c>
      <c r="J58" s="41">
        <f t="shared" si="17"/>
        <v>0</v>
      </c>
      <c r="K58" s="43">
        <v>2.88</v>
      </c>
      <c r="L58" s="41">
        <f t="shared" si="18"/>
        <v>0</v>
      </c>
      <c r="M58" s="43">
        <v>2.4</v>
      </c>
      <c r="N58" s="41">
        <f t="shared" si="19"/>
        <v>0</v>
      </c>
      <c r="O58" s="43">
        <v>1.4</v>
      </c>
      <c r="P58" s="41">
        <f t="shared" si="20"/>
        <v>0.1200000000000001</v>
      </c>
      <c r="Q58" s="43">
        <v>0.96</v>
      </c>
      <c r="R58" s="41">
        <f t="shared" si="21"/>
        <v>0.41000000000000014</v>
      </c>
      <c r="S58" s="49">
        <v>27</v>
      </c>
      <c r="T58" s="46">
        <f t="shared" si="22"/>
        <v>15</v>
      </c>
      <c r="U58" s="43">
        <v>3.8</v>
      </c>
      <c r="V58" s="50">
        <f t="shared" si="23"/>
        <v>0.40000000000000036</v>
      </c>
    </row>
    <row r="59" spans="1:22" ht="12.75">
      <c r="A59" s="47">
        <f t="shared" si="13"/>
        <v>39358</v>
      </c>
      <c r="B59" s="48">
        <f t="shared" si="14"/>
        <v>39364</v>
      </c>
      <c r="C59" s="43">
        <v>4.08</v>
      </c>
      <c r="D59" s="41">
        <f t="shared" si="15"/>
        <v>1.2299999999999995</v>
      </c>
      <c r="E59" s="43">
        <v>3.63</v>
      </c>
      <c r="F59" s="41">
        <f t="shared" si="16"/>
        <v>0</v>
      </c>
      <c r="G59" s="43">
        <v>3.29</v>
      </c>
      <c r="H59" s="41">
        <f t="shared" si="12"/>
        <v>0</v>
      </c>
      <c r="I59" s="43">
        <v>3.04</v>
      </c>
      <c r="J59" s="41">
        <f t="shared" si="17"/>
        <v>0</v>
      </c>
      <c r="K59" s="43">
        <v>2.91</v>
      </c>
      <c r="L59" s="41">
        <f t="shared" si="18"/>
        <v>0</v>
      </c>
      <c r="M59" s="43">
        <v>2.45</v>
      </c>
      <c r="N59" s="41">
        <f t="shared" si="19"/>
        <v>0</v>
      </c>
      <c r="O59" s="43">
        <v>1.41</v>
      </c>
      <c r="P59" s="41">
        <f t="shared" si="20"/>
        <v>0.1100000000000001</v>
      </c>
      <c r="Q59" s="43">
        <v>0.97</v>
      </c>
      <c r="R59" s="41">
        <f t="shared" si="21"/>
        <v>0.40000000000000013</v>
      </c>
      <c r="S59" s="49">
        <v>27</v>
      </c>
      <c r="T59" s="46">
        <f t="shared" si="22"/>
        <v>15</v>
      </c>
      <c r="U59" s="43">
        <v>4.03</v>
      </c>
      <c r="V59" s="50">
        <f t="shared" si="23"/>
        <v>0.16999999999999993</v>
      </c>
    </row>
    <row r="60" spans="1:22" ht="12.75">
      <c r="A60" s="47">
        <f t="shared" si="13"/>
        <v>39351</v>
      </c>
      <c r="B60" s="48">
        <f t="shared" si="14"/>
        <v>39357</v>
      </c>
      <c r="C60" s="43">
        <v>4.02</v>
      </c>
      <c r="D60" s="41">
        <f t="shared" si="15"/>
        <v>1.29</v>
      </c>
      <c r="E60" s="43">
        <v>3.58</v>
      </c>
      <c r="F60" s="41">
        <f t="shared" si="16"/>
        <v>0</v>
      </c>
      <c r="G60" s="43">
        <v>3.27</v>
      </c>
      <c r="H60" s="41">
        <f t="shared" si="12"/>
        <v>0</v>
      </c>
      <c r="I60" s="43">
        <v>3.03</v>
      </c>
      <c r="J60" s="41">
        <f t="shared" si="17"/>
        <v>0</v>
      </c>
      <c r="K60" s="43">
        <v>2.88</v>
      </c>
      <c r="L60" s="41">
        <f t="shared" si="18"/>
        <v>0</v>
      </c>
      <c r="M60" s="43">
        <v>2.42</v>
      </c>
      <c r="N60" s="41">
        <f t="shared" si="19"/>
        <v>0</v>
      </c>
      <c r="O60" s="43">
        <v>1.44</v>
      </c>
      <c r="P60" s="41">
        <f t="shared" si="20"/>
        <v>0.08000000000000007</v>
      </c>
      <c r="Q60" s="43">
        <v>1.01</v>
      </c>
      <c r="R60" s="41">
        <f t="shared" si="21"/>
        <v>0.3600000000000001</v>
      </c>
      <c r="S60" s="49">
        <v>27</v>
      </c>
      <c r="T60" s="46">
        <f t="shared" si="22"/>
        <v>15</v>
      </c>
      <c r="U60" s="43">
        <v>4.03</v>
      </c>
      <c r="V60" s="50">
        <f t="shared" si="23"/>
        <v>0.16999999999999993</v>
      </c>
    </row>
    <row r="61" spans="1:22" ht="12.75">
      <c r="A61" s="47">
        <f t="shared" si="13"/>
        <v>39344</v>
      </c>
      <c r="B61" s="48">
        <f t="shared" si="14"/>
        <v>39350</v>
      </c>
      <c r="C61" s="43">
        <v>3.88</v>
      </c>
      <c r="D61" s="41">
        <f t="shared" si="15"/>
        <v>1.4299999999999997</v>
      </c>
      <c r="E61" s="43">
        <v>3.44</v>
      </c>
      <c r="F61" s="41">
        <f t="shared" si="16"/>
        <v>0</v>
      </c>
      <c r="G61" s="43">
        <v>3.09</v>
      </c>
      <c r="H61" s="41">
        <f t="shared" si="12"/>
        <v>0</v>
      </c>
      <c r="I61" s="43">
        <v>2.9</v>
      </c>
      <c r="J61" s="41">
        <f t="shared" si="17"/>
        <v>0</v>
      </c>
      <c r="K61" s="43">
        <v>2.79</v>
      </c>
      <c r="L61" s="41">
        <f t="shared" si="18"/>
        <v>0</v>
      </c>
      <c r="M61" s="43">
        <v>2.35</v>
      </c>
      <c r="N61" s="41">
        <f t="shared" si="19"/>
        <v>0</v>
      </c>
      <c r="O61" s="43">
        <v>1.4</v>
      </c>
      <c r="P61" s="41">
        <f t="shared" si="20"/>
        <v>0.1200000000000001</v>
      </c>
      <c r="Q61" s="43">
        <v>0.99</v>
      </c>
      <c r="R61" s="41">
        <f t="shared" si="21"/>
        <v>0.3800000000000001</v>
      </c>
      <c r="S61" s="49">
        <v>27</v>
      </c>
      <c r="T61" s="46">
        <f t="shared" si="22"/>
        <v>15</v>
      </c>
      <c r="U61" s="43">
        <v>4.03</v>
      </c>
      <c r="V61" s="50">
        <f t="shared" si="23"/>
        <v>0.16999999999999993</v>
      </c>
    </row>
    <row r="62" spans="1:22" ht="12.75">
      <c r="A62" s="47">
        <f t="shared" si="13"/>
        <v>39337</v>
      </c>
      <c r="B62" s="48">
        <f t="shared" si="14"/>
        <v>39343</v>
      </c>
      <c r="C62" s="43">
        <v>3.73</v>
      </c>
      <c r="D62" s="41">
        <f t="shared" si="15"/>
        <v>1.5799999999999996</v>
      </c>
      <c r="E62" s="43">
        <v>3.32</v>
      </c>
      <c r="F62" s="41">
        <f t="shared" si="16"/>
        <v>0.10000000000000009</v>
      </c>
      <c r="G62" s="43">
        <v>3.02</v>
      </c>
      <c r="H62" s="41">
        <f t="shared" si="12"/>
        <v>0</v>
      </c>
      <c r="I62" s="43">
        <v>2.83</v>
      </c>
      <c r="J62" s="41">
        <f t="shared" si="17"/>
        <v>0</v>
      </c>
      <c r="K62" s="43">
        <v>2.72</v>
      </c>
      <c r="L62" s="41">
        <f t="shared" si="18"/>
        <v>0</v>
      </c>
      <c r="M62" s="43">
        <v>2.3</v>
      </c>
      <c r="N62" s="41">
        <f t="shared" si="19"/>
        <v>0</v>
      </c>
      <c r="O62" s="43">
        <v>1.36</v>
      </c>
      <c r="P62" s="41">
        <f t="shared" si="20"/>
        <v>0.15999999999999992</v>
      </c>
      <c r="Q62" s="43">
        <v>0.99</v>
      </c>
      <c r="R62" s="41">
        <f t="shared" si="21"/>
        <v>0.3800000000000001</v>
      </c>
      <c r="S62" s="49">
        <v>27</v>
      </c>
      <c r="T62" s="46">
        <f t="shared" si="22"/>
        <v>15</v>
      </c>
      <c r="U62" s="43">
        <v>3.67</v>
      </c>
      <c r="V62" s="50">
        <f t="shared" si="23"/>
        <v>0.5300000000000002</v>
      </c>
    </row>
    <row r="63" spans="1:22" ht="12.75">
      <c r="A63" s="47">
        <f t="shared" si="13"/>
        <v>39330</v>
      </c>
      <c r="B63" s="48">
        <f t="shared" si="14"/>
        <v>39336</v>
      </c>
      <c r="C63" s="43">
        <v>3.68</v>
      </c>
      <c r="D63" s="41">
        <f t="shared" si="15"/>
        <v>1.6299999999999994</v>
      </c>
      <c r="E63" s="43">
        <v>3.29</v>
      </c>
      <c r="F63" s="41">
        <f t="shared" si="16"/>
        <v>0.1299999999999999</v>
      </c>
      <c r="G63" s="43">
        <v>2.99</v>
      </c>
      <c r="H63" s="41">
        <f t="shared" si="12"/>
        <v>0</v>
      </c>
      <c r="I63" s="43">
        <v>2.8</v>
      </c>
      <c r="J63" s="41">
        <f t="shared" si="17"/>
        <v>0</v>
      </c>
      <c r="K63" s="43">
        <v>2.68</v>
      </c>
      <c r="L63" s="41">
        <f t="shared" si="18"/>
        <v>0</v>
      </c>
      <c r="M63" s="43">
        <v>2.24</v>
      </c>
      <c r="N63" s="41">
        <f t="shared" si="19"/>
        <v>0</v>
      </c>
      <c r="O63" s="43">
        <v>1.34</v>
      </c>
      <c r="P63" s="41">
        <f t="shared" si="20"/>
        <v>0.17999999999999994</v>
      </c>
      <c r="Q63" s="43">
        <v>0.99</v>
      </c>
      <c r="R63" s="41">
        <f t="shared" si="21"/>
        <v>0.3800000000000001</v>
      </c>
      <c r="S63" s="49">
        <v>27</v>
      </c>
      <c r="T63" s="46">
        <f t="shared" si="22"/>
        <v>15</v>
      </c>
      <c r="U63" s="43">
        <v>3.67</v>
      </c>
      <c r="V63" s="50">
        <f t="shared" si="23"/>
        <v>0.5300000000000002</v>
      </c>
    </row>
    <row r="64" spans="1:22" ht="12.75">
      <c r="A64" s="47">
        <f t="shared" si="13"/>
        <v>39323</v>
      </c>
      <c r="B64" s="48">
        <f t="shared" si="14"/>
        <v>39329</v>
      </c>
      <c r="C64" s="43">
        <v>3.8</v>
      </c>
      <c r="D64" s="41">
        <f t="shared" si="15"/>
        <v>1.5099999999999998</v>
      </c>
      <c r="E64" s="43">
        <v>3.43</v>
      </c>
      <c r="F64" s="41">
        <f t="shared" si="16"/>
        <v>0</v>
      </c>
      <c r="G64" s="43">
        <v>3.11</v>
      </c>
      <c r="H64" s="41">
        <f t="shared" si="12"/>
        <v>0</v>
      </c>
      <c r="I64" s="43">
        <v>2.89</v>
      </c>
      <c r="J64" s="41">
        <f t="shared" si="17"/>
        <v>0</v>
      </c>
      <c r="K64" s="43">
        <v>2.75</v>
      </c>
      <c r="L64" s="41">
        <f t="shared" si="18"/>
        <v>0</v>
      </c>
      <c r="M64" s="43">
        <v>2.31</v>
      </c>
      <c r="N64" s="41">
        <f t="shared" si="19"/>
        <v>0</v>
      </c>
      <c r="O64" s="43">
        <v>1.38</v>
      </c>
      <c r="P64" s="41">
        <f t="shared" si="20"/>
        <v>0.14000000000000012</v>
      </c>
      <c r="Q64" s="43">
        <v>1.01</v>
      </c>
      <c r="R64" s="41">
        <f t="shared" si="21"/>
        <v>0.3600000000000001</v>
      </c>
      <c r="S64" s="49">
        <v>27</v>
      </c>
      <c r="T64" s="46">
        <f t="shared" si="22"/>
        <v>15</v>
      </c>
      <c r="U64" s="43">
        <v>3.72</v>
      </c>
      <c r="V64" s="50">
        <f t="shared" si="23"/>
        <v>0.48</v>
      </c>
    </row>
    <row r="65" spans="1:22" ht="12.75">
      <c r="A65" s="47">
        <f t="shared" si="13"/>
        <v>39316</v>
      </c>
      <c r="B65" s="48">
        <f t="shared" si="14"/>
        <v>39322</v>
      </c>
      <c r="C65" s="43">
        <v>3.75</v>
      </c>
      <c r="D65" s="41">
        <f t="shared" si="15"/>
        <v>1.5599999999999996</v>
      </c>
      <c r="E65" s="43">
        <v>3.39</v>
      </c>
      <c r="F65" s="41">
        <f>IF(3.42-E65&lt;0,0,3.42-E65)</f>
        <v>0.029999999999999805</v>
      </c>
      <c r="G65" s="43">
        <v>3.05</v>
      </c>
      <c r="H65" s="41">
        <f t="shared" si="12"/>
        <v>0</v>
      </c>
      <c r="I65" s="43">
        <v>2.88</v>
      </c>
      <c r="J65" s="41">
        <f t="shared" si="17"/>
        <v>0</v>
      </c>
      <c r="K65" s="43">
        <v>2.74</v>
      </c>
      <c r="L65" s="41">
        <f t="shared" si="18"/>
        <v>0</v>
      </c>
      <c r="M65" s="43">
        <v>2.26</v>
      </c>
      <c r="N65" s="41">
        <f t="shared" si="19"/>
        <v>0</v>
      </c>
      <c r="O65" s="43">
        <v>1.33</v>
      </c>
      <c r="P65" s="41">
        <f t="shared" si="20"/>
        <v>0.18999999999999995</v>
      </c>
      <c r="Q65" s="43">
        <v>0.98</v>
      </c>
      <c r="R65" s="41">
        <f t="shared" si="21"/>
        <v>0.3900000000000001</v>
      </c>
      <c r="S65" s="49">
        <v>27</v>
      </c>
      <c r="T65" s="46">
        <f t="shared" si="22"/>
        <v>15</v>
      </c>
      <c r="U65" s="43">
        <v>3.72</v>
      </c>
      <c r="V65" s="50">
        <f t="shared" si="23"/>
        <v>0.48</v>
      </c>
    </row>
    <row r="66" spans="1:22" ht="12.75">
      <c r="A66" s="47">
        <f t="shared" si="13"/>
        <v>39309</v>
      </c>
      <c r="B66" s="48">
        <f t="shared" si="14"/>
        <v>39315</v>
      </c>
      <c r="C66" s="43">
        <v>3.92</v>
      </c>
      <c r="D66" s="41">
        <f t="shared" si="15"/>
        <v>1.3899999999999997</v>
      </c>
      <c r="E66" s="43">
        <v>3.53</v>
      </c>
      <c r="F66" s="41">
        <f>IF(3.42-E66&lt;0,0,3.42-E66)</f>
        <v>0</v>
      </c>
      <c r="G66" s="43">
        <v>3.16</v>
      </c>
      <c r="H66" s="41">
        <f t="shared" si="12"/>
        <v>0</v>
      </c>
      <c r="I66" s="43">
        <v>2.97</v>
      </c>
      <c r="J66" s="41">
        <f t="shared" si="17"/>
        <v>0</v>
      </c>
      <c r="K66" s="43">
        <v>2.82</v>
      </c>
      <c r="L66" s="41">
        <f t="shared" si="18"/>
        <v>0</v>
      </c>
      <c r="M66" s="43">
        <v>2.39</v>
      </c>
      <c r="N66" s="41">
        <f t="shared" si="19"/>
        <v>0</v>
      </c>
      <c r="O66" s="43">
        <v>1.37</v>
      </c>
      <c r="P66" s="41">
        <f t="shared" si="20"/>
        <v>0.1499999999999999</v>
      </c>
      <c r="Q66" s="43">
        <v>1</v>
      </c>
      <c r="R66" s="41">
        <f t="shared" si="21"/>
        <v>0.3700000000000001</v>
      </c>
      <c r="S66" s="49">
        <v>27</v>
      </c>
      <c r="T66" s="46">
        <f t="shared" si="22"/>
        <v>15</v>
      </c>
      <c r="U66" s="43">
        <v>3.72</v>
      </c>
      <c r="V66" s="50">
        <f t="shared" si="23"/>
        <v>0.48</v>
      </c>
    </row>
    <row r="67" spans="1:22" ht="12.75">
      <c r="A67" s="47">
        <f t="shared" si="13"/>
        <v>39302</v>
      </c>
      <c r="B67" s="48">
        <f t="shared" si="14"/>
        <v>39308</v>
      </c>
      <c r="C67" s="43">
        <v>3.74</v>
      </c>
      <c r="D67" s="41">
        <f t="shared" si="15"/>
        <v>1.5699999999999994</v>
      </c>
      <c r="E67" s="43">
        <v>3.36</v>
      </c>
      <c r="F67" s="41">
        <f>IF(3.42-E67&lt;0,0,3.42-E67)</f>
        <v>0.06000000000000005</v>
      </c>
      <c r="G67" s="43">
        <v>3.04</v>
      </c>
      <c r="H67" s="41">
        <f t="shared" si="12"/>
        <v>0</v>
      </c>
      <c r="I67" s="43">
        <v>2.85</v>
      </c>
      <c r="J67" s="41">
        <f t="shared" si="17"/>
        <v>0</v>
      </c>
      <c r="K67" s="43">
        <v>2.69</v>
      </c>
      <c r="L67" s="41">
        <f t="shared" si="18"/>
        <v>0</v>
      </c>
      <c r="M67" s="43">
        <v>2.36</v>
      </c>
      <c r="N67" s="41">
        <f t="shared" si="19"/>
        <v>0</v>
      </c>
      <c r="O67" s="43">
        <v>1.27</v>
      </c>
      <c r="P67" s="41">
        <f t="shared" si="20"/>
        <v>0.25</v>
      </c>
      <c r="Q67" s="43">
        <v>0.94</v>
      </c>
      <c r="R67" s="41">
        <f t="shared" si="21"/>
        <v>0.43000000000000016</v>
      </c>
      <c r="S67" s="49">
        <v>27</v>
      </c>
      <c r="T67" s="46">
        <f t="shared" si="22"/>
        <v>15</v>
      </c>
      <c r="U67" s="43">
        <v>4.22</v>
      </c>
      <c r="V67" s="50">
        <f t="shared" si="23"/>
        <v>0</v>
      </c>
    </row>
    <row r="68" spans="1:22" ht="12.75">
      <c r="A68" s="47">
        <f t="shared" si="13"/>
        <v>39295</v>
      </c>
      <c r="B68" s="48">
        <f t="shared" si="14"/>
        <v>39301</v>
      </c>
      <c r="C68" s="43">
        <v>3.91</v>
      </c>
      <c r="D68" s="41">
        <f t="shared" si="15"/>
        <v>1.3999999999999995</v>
      </c>
      <c r="E68" s="43">
        <v>3.52</v>
      </c>
      <c r="F68" s="41">
        <f aca="true" t="shared" si="24" ref="F68:F79">IF(3.42-E68&lt;0,0,3.42-E68)</f>
        <v>0</v>
      </c>
      <c r="G68" s="43">
        <v>3.24</v>
      </c>
      <c r="H68" s="41">
        <f t="shared" si="12"/>
        <v>0</v>
      </c>
      <c r="I68" s="43">
        <v>3.04</v>
      </c>
      <c r="J68" s="41">
        <f t="shared" si="17"/>
        <v>0</v>
      </c>
      <c r="K68" s="43">
        <v>2.91</v>
      </c>
      <c r="L68" s="41">
        <f t="shared" si="18"/>
        <v>0</v>
      </c>
      <c r="M68" s="43">
        <v>2.45</v>
      </c>
      <c r="N68" s="41">
        <f t="shared" si="19"/>
        <v>0</v>
      </c>
      <c r="O68" s="43">
        <v>1.41</v>
      </c>
      <c r="P68" s="41">
        <f t="shared" si="20"/>
        <v>0.1100000000000001</v>
      </c>
      <c r="Q68" s="43">
        <v>1.05</v>
      </c>
      <c r="R68" s="41">
        <f t="shared" si="21"/>
        <v>0.32000000000000006</v>
      </c>
      <c r="S68" s="49">
        <v>27</v>
      </c>
      <c r="T68" s="46">
        <f t="shared" si="22"/>
        <v>15</v>
      </c>
      <c r="U68" s="43">
        <v>4.22</v>
      </c>
      <c r="V68" s="50">
        <f>IF(4.2-$U$68&lt;0,0,4.2-$U$68)</f>
        <v>0</v>
      </c>
    </row>
    <row r="69" spans="1:22" ht="12.75">
      <c r="A69" s="47">
        <f t="shared" si="13"/>
        <v>39288</v>
      </c>
      <c r="B69" s="48">
        <f t="shared" si="14"/>
        <v>39294</v>
      </c>
      <c r="C69" s="43">
        <v>3.91</v>
      </c>
      <c r="D69" s="41">
        <f t="shared" si="15"/>
        <v>1.3999999999999995</v>
      </c>
      <c r="E69" s="43">
        <v>3.52</v>
      </c>
      <c r="F69" s="41">
        <f t="shared" si="24"/>
        <v>0</v>
      </c>
      <c r="G69" s="43">
        <v>3.24</v>
      </c>
      <c r="H69" s="41">
        <f t="shared" si="12"/>
        <v>0</v>
      </c>
      <c r="I69" s="43">
        <v>3.04</v>
      </c>
      <c r="J69" s="41">
        <f t="shared" si="17"/>
        <v>0</v>
      </c>
      <c r="K69" s="43">
        <v>2.91</v>
      </c>
      <c r="L69" s="41">
        <f t="shared" si="18"/>
        <v>0</v>
      </c>
      <c r="M69" s="43">
        <v>2.45</v>
      </c>
      <c r="N69" s="41">
        <f t="shared" si="19"/>
        <v>0</v>
      </c>
      <c r="O69" s="43">
        <v>1.41</v>
      </c>
      <c r="P69" s="41">
        <f t="shared" si="20"/>
        <v>0.1100000000000001</v>
      </c>
      <c r="Q69" s="43">
        <v>1.05</v>
      </c>
      <c r="R69" s="41">
        <f t="shared" si="21"/>
        <v>0.32000000000000006</v>
      </c>
      <c r="S69" s="49">
        <v>27</v>
      </c>
      <c r="T69" s="46">
        <f t="shared" si="22"/>
        <v>15</v>
      </c>
      <c r="U69" s="43">
        <v>4.22</v>
      </c>
      <c r="V69" s="50">
        <f>IF(4.2-$U$69&lt;0,0,4.2-$U$69)</f>
        <v>0</v>
      </c>
    </row>
    <row r="70" spans="1:22" ht="12.75">
      <c r="A70" s="47">
        <f t="shared" si="13"/>
        <v>39281</v>
      </c>
      <c r="B70" s="48">
        <f t="shared" si="14"/>
        <v>39287</v>
      </c>
      <c r="C70" s="43">
        <v>3.91</v>
      </c>
      <c r="D70" s="41">
        <f t="shared" si="15"/>
        <v>1.3999999999999995</v>
      </c>
      <c r="E70" s="43">
        <v>3.52</v>
      </c>
      <c r="F70" s="41">
        <f t="shared" si="24"/>
        <v>0</v>
      </c>
      <c r="G70" s="43">
        <v>3.24</v>
      </c>
      <c r="H70" s="41">
        <f t="shared" si="12"/>
        <v>0</v>
      </c>
      <c r="I70" s="43">
        <v>3.04</v>
      </c>
      <c r="J70" s="41">
        <f t="shared" si="17"/>
        <v>0</v>
      </c>
      <c r="K70" s="43">
        <v>2.91</v>
      </c>
      <c r="L70" s="41">
        <f t="shared" si="18"/>
        <v>0</v>
      </c>
      <c r="M70" s="43">
        <v>2.45</v>
      </c>
      <c r="N70" s="41">
        <f t="shared" si="19"/>
        <v>0</v>
      </c>
      <c r="O70" s="43">
        <v>1.41</v>
      </c>
      <c r="P70" s="41">
        <f t="shared" si="20"/>
        <v>0.1100000000000001</v>
      </c>
      <c r="Q70" s="43">
        <v>1.05</v>
      </c>
      <c r="R70" s="41">
        <f t="shared" si="21"/>
        <v>0.32000000000000006</v>
      </c>
      <c r="S70" s="49">
        <v>27</v>
      </c>
      <c r="T70" s="46">
        <f t="shared" si="22"/>
        <v>15</v>
      </c>
      <c r="U70" s="43">
        <v>4.22</v>
      </c>
      <c r="V70" s="50">
        <v>0</v>
      </c>
    </row>
    <row r="71" spans="1:22" ht="12.75">
      <c r="A71" s="47">
        <f t="shared" si="13"/>
        <v>39274</v>
      </c>
      <c r="B71" s="48">
        <f t="shared" si="14"/>
        <v>39280</v>
      </c>
      <c r="C71" s="43">
        <v>3.91</v>
      </c>
      <c r="D71" s="41">
        <f t="shared" si="15"/>
        <v>1.3999999999999995</v>
      </c>
      <c r="E71" s="43">
        <v>3.52</v>
      </c>
      <c r="F71" s="41">
        <f t="shared" si="24"/>
        <v>0</v>
      </c>
      <c r="G71" s="43">
        <v>3.24</v>
      </c>
      <c r="H71" s="41">
        <f t="shared" si="12"/>
        <v>0</v>
      </c>
      <c r="I71" s="43">
        <v>3.04</v>
      </c>
      <c r="J71" s="41">
        <f t="shared" si="17"/>
        <v>0</v>
      </c>
      <c r="K71" s="43">
        <v>2.91</v>
      </c>
      <c r="L71" s="41">
        <f t="shared" si="18"/>
        <v>0</v>
      </c>
      <c r="M71" s="43">
        <v>2.45</v>
      </c>
      <c r="N71" s="41">
        <f t="shared" si="19"/>
        <v>0</v>
      </c>
      <c r="O71" s="43">
        <v>1.41</v>
      </c>
      <c r="P71" s="41">
        <f t="shared" si="20"/>
        <v>0.1100000000000001</v>
      </c>
      <c r="Q71" s="43">
        <v>1.05</v>
      </c>
      <c r="R71" s="41">
        <f t="shared" si="21"/>
        <v>0.32000000000000006</v>
      </c>
      <c r="S71" s="49">
        <v>27</v>
      </c>
      <c r="T71" s="46">
        <f t="shared" si="22"/>
        <v>15</v>
      </c>
      <c r="U71" s="43">
        <v>4.22</v>
      </c>
      <c r="V71" s="50">
        <v>0</v>
      </c>
    </row>
    <row r="72" spans="1:22" ht="12.75">
      <c r="A72" s="47">
        <f t="shared" si="13"/>
        <v>39267</v>
      </c>
      <c r="B72" s="48">
        <f t="shared" si="14"/>
        <v>39273</v>
      </c>
      <c r="C72" s="43">
        <v>3.88</v>
      </c>
      <c r="D72" s="41">
        <f t="shared" si="15"/>
        <v>1.4299999999999997</v>
      </c>
      <c r="E72" s="43">
        <v>3.48</v>
      </c>
      <c r="F72" s="41">
        <f t="shared" si="24"/>
        <v>0</v>
      </c>
      <c r="G72" s="43">
        <v>3.18</v>
      </c>
      <c r="H72" s="41">
        <f t="shared" si="12"/>
        <v>0</v>
      </c>
      <c r="I72" s="43">
        <v>2.98</v>
      </c>
      <c r="J72" s="41">
        <f t="shared" si="17"/>
        <v>0</v>
      </c>
      <c r="K72" s="43">
        <v>2.83</v>
      </c>
      <c r="L72" s="41">
        <f t="shared" si="18"/>
        <v>0</v>
      </c>
      <c r="M72" s="43">
        <v>2.45</v>
      </c>
      <c r="N72" s="41">
        <f t="shared" si="19"/>
        <v>0</v>
      </c>
      <c r="O72" s="43">
        <v>1.4</v>
      </c>
      <c r="P72" s="41">
        <f t="shared" si="20"/>
        <v>0.1200000000000001</v>
      </c>
      <c r="Q72" s="43">
        <v>1.01</v>
      </c>
      <c r="R72" s="41">
        <f t="shared" si="21"/>
        <v>0.3600000000000001</v>
      </c>
      <c r="S72" s="49">
        <v>27</v>
      </c>
      <c r="T72" s="46">
        <f t="shared" si="22"/>
        <v>15</v>
      </c>
      <c r="U72" s="43">
        <v>4.22</v>
      </c>
      <c r="V72" s="50">
        <f>IF(4.2-U72&lt;0,0,4.2-U72)</f>
        <v>0</v>
      </c>
    </row>
    <row r="73" spans="1:22" ht="12.75">
      <c r="A73" s="47">
        <f t="shared" si="13"/>
        <v>39260</v>
      </c>
      <c r="B73" s="48">
        <f t="shared" si="14"/>
        <v>39266</v>
      </c>
      <c r="C73" s="43">
        <v>4</v>
      </c>
      <c r="D73" s="41">
        <f t="shared" si="15"/>
        <v>1.3099999999999996</v>
      </c>
      <c r="E73" s="43">
        <v>3.57</v>
      </c>
      <c r="F73" s="41">
        <f t="shared" si="24"/>
        <v>0</v>
      </c>
      <c r="G73" s="43">
        <v>3.28</v>
      </c>
      <c r="H73" s="41">
        <f t="shared" si="12"/>
        <v>0</v>
      </c>
      <c r="I73" s="43">
        <v>3.04</v>
      </c>
      <c r="J73" s="41">
        <f t="shared" si="17"/>
        <v>0</v>
      </c>
      <c r="K73" s="43">
        <v>2.91</v>
      </c>
      <c r="L73" s="41">
        <f t="shared" si="18"/>
        <v>0</v>
      </c>
      <c r="M73" s="43">
        <v>2.48</v>
      </c>
      <c r="N73" s="41">
        <f t="shared" si="19"/>
        <v>0</v>
      </c>
      <c r="O73" s="43">
        <v>1.48</v>
      </c>
      <c r="P73" s="41">
        <f t="shared" si="20"/>
        <v>0.040000000000000036</v>
      </c>
      <c r="Q73" s="43">
        <v>1.02</v>
      </c>
      <c r="R73" s="41">
        <f t="shared" si="21"/>
        <v>0.3500000000000001</v>
      </c>
      <c r="S73" s="49">
        <v>27</v>
      </c>
      <c r="T73" s="46">
        <f t="shared" si="22"/>
        <v>15</v>
      </c>
      <c r="U73" s="43">
        <v>4.22</v>
      </c>
      <c r="V73" s="50">
        <f>IF(4.2-U73&lt;0,0,4.2-U73)</f>
        <v>0</v>
      </c>
    </row>
    <row r="74" spans="1:22" ht="12.75">
      <c r="A74" s="47">
        <f t="shared" si="13"/>
        <v>39253</v>
      </c>
      <c r="B74" s="48">
        <f t="shared" si="14"/>
        <v>39259</v>
      </c>
      <c r="C74" s="43">
        <v>4.14</v>
      </c>
      <c r="D74" s="41">
        <f t="shared" si="15"/>
        <v>1.17</v>
      </c>
      <c r="E74" s="43">
        <v>3.67</v>
      </c>
      <c r="F74" s="41">
        <f t="shared" si="24"/>
        <v>0</v>
      </c>
      <c r="G74" s="43">
        <v>3.36</v>
      </c>
      <c r="H74" s="41">
        <f t="shared" si="12"/>
        <v>0</v>
      </c>
      <c r="I74" s="43">
        <v>3.08</v>
      </c>
      <c r="J74" s="41">
        <f t="shared" si="17"/>
        <v>0</v>
      </c>
      <c r="K74" s="43">
        <v>2.94</v>
      </c>
      <c r="L74" s="41">
        <f t="shared" si="18"/>
        <v>0</v>
      </c>
      <c r="M74" s="43">
        <v>2.48</v>
      </c>
      <c r="N74" s="41">
        <f t="shared" si="19"/>
        <v>0</v>
      </c>
      <c r="O74" s="43">
        <v>1.44</v>
      </c>
      <c r="P74" s="41">
        <f t="shared" si="20"/>
        <v>0.08000000000000007</v>
      </c>
      <c r="Q74" s="43">
        <v>1.05</v>
      </c>
      <c r="R74" s="41">
        <f t="shared" si="21"/>
        <v>0.32000000000000006</v>
      </c>
      <c r="S74" s="49">
        <v>25</v>
      </c>
      <c r="T74" s="46">
        <f t="shared" si="22"/>
        <v>17</v>
      </c>
      <c r="U74" s="43">
        <v>4.22</v>
      </c>
      <c r="V74" s="50">
        <f>IF(4.2-U74&lt;0,0,4.2-U74)</f>
        <v>0</v>
      </c>
    </row>
    <row r="75" spans="1:22" ht="12.75">
      <c r="A75" s="47">
        <f t="shared" si="13"/>
        <v>39246</v>
      </c>
      <c r="B75" s="48">
        <f t="shared" si="14"/>
        <v>39252</v>
      </c>
      <c r="C75" s="43">
        <v>4.25</v>
      </c>
      <c r="D75" s="41">
        <f t="shared" si="15"/>
        <v>1.0599999999999996</v>
      </c>
      <c r="E75" s="43">
        <v>3.8</v>
      </c>
      <c r="F75" s="41">
        <f t="shared" si="24"/>
        <v>0</v>
      </c>
      <c r="G75" s="43">
        <v>3.45</v>
      </c>
      <c r="H75" s="41">
        <f t="shared" si="12"/>
        <v>0</v>
      </c>
      <c r="I75" s="43">
        <v>3.17</v>
      </c>
      <c r="J75" s="41">
        <f t="shared" si="17"/>
        <v>0</v>
      </c>
      <c r="K75" s="43">
        <v>3.03</v>
      </c>
      <c r="L75" s="41">
        <f t="shared" si="18"/>
        <v>0</v>
      </c>
      <c r="M75" s="43">
        <v>2.5</v>
      </c>
      <c r="N75" s="41">
        <f t="shared" si="19"/>
        <v>0</v>
      </c>
      <c r="O75" s="43">
        <v>1.49</v>
      </c>
      <c r="P75" s="41">
        <f t="shared" si="20"/>
        <v>0.030000000000000027</v>
      </c>
      <c r="Q75" s="43">
        <v>1.09</v>
      </c>
      <c r="R75" s="41">
        <f t="shared" si="21"/>
        <v>0.28</v>
      </c>
      <c r="S75" s="49">
        <v>28</v>
      </c>
      <c r="T75" s="46">
        <f t="shared" si="22"/>
        <v>14</v>
      </c>
      <c r="U75" s="43">
        <v>4.26</v>
      </c>
      <c r="V75" s="50">
        <f>IF(4.2-U75&lt;0,0,4.2-U75)</f>
        <v>0</v>
      </c>
    </row>
    <row r="76" spans="1:22" ht="12.75">
      <c r="A76" s="47">
        <f t="shared" si="13"/>
        <v>39239</v>
      </c>
      <c r="B76" s="48">
        <f t="shared" si="14"/>
        <v>39245</v>
      </c>
      <c r="C76" s="43">
        <v>4.23</v>
      </c>
      <c r="D76" s="41">
        <f t="shared" si="15"/>
        <v>1.0799999999999992</v>
      </c>
      <c r="E76" s="43">
        <v>3.81</v>
      </c>
      <c r="F76" s="41">
        <f t="shared" si="24"/>
        <v>0</v>
      </c>
      <c r="G76" s="43">
        <v>3.4</v>
      </c>
      <c r="H76" s="41">
        <f t="shared" si="12"/>
        <v>0</v>
      </c>
      <c r="I76" s="43">
        <v>3.15</v>
      </c>
      <c r="J76" s="41">
        <f t="shared" si="17"/>
        <v>0</v>
      </c>
      <c r="K76" s="43">
        <v>2.98</v>
      </c>
      <c r="L76" s="41">
        <f t="shared" si="18"/>
        <v>0</v>
      </c>
      <c r="M76" s="43">
        <v>2.43</v>
      </c>
      <c r="N76" s="41">
        <f t="shared" si="19"/>
        <v>0</v>
      </c>
      <c r="O76" s="43">
        <v>1.44</v>
      </c>
      <c r="P76" s="41">
        <f t="shared" si="20"/>
        <v>0.08000000000000007</v>
      </c>
      <c r="Q76" s="43">
        <v>1.07</v>
      </c>
      <c r="R76" s="41">
        <f t="shared" si="21"/>
        <v>0.30000000000000004</v>
      </c>
      <c r="S76" s="49">
        <v>23</v>
      </c>
      <c r="T76" s="46">
        <f t="shared" si="22"/>
        <v>19</v>
      </c>
      <c r="U76" s="43">
        <v>4.26</v>
      </c>
      <c r="V76" s="50">
        <f>IF(4.2-U76&lt;0,0,4.2-U76)</f>
        <v>0</v>
      </c>
    </row>
    <row r="77" spans="1:22" ht="12.75">
      <c r="A77" s="47">
        <f t="shared" si="13"/>
        <v>39232</v>
      </c>
      <c r="B77" s="48">
        <f t="shared" si="14"/>
        <v>39238</v>
      </c>
      <c r="C77" s="43">
        <v>4.14</v>
      </c>
      <c r="D77" s="41">
        <f t="shared" si="15"/>
        <v>1.17</v>
      </c>
      <c r="E77" s="43">
        <v>3.76</v>
      </c>
      <c r="F77" s="41">
        <f t="shared" si="24"/>
        <v>0</v>
      </c>
      <c r="G77" s="43">
        <v>3.4</v>
      </c>
      <c r="H77" s="41">
        <f t="shared" si="12"/>
        <v>0</v>
      </c>
      <c r="I77" s="43">
        <v>3.18</v>
      </c>
      <c r="J77" s="41">
        <f t="shared" si="17"/>
        <v>0</v>
      </c>
      <c r="K77" s="43">
        <v>3.03</v>
      </c>
      <c r="L77" s="41">
        <f t="shared" si="18"/>
        <v>0</v>
      </c>
      <c r="M77" s="43">
        <v>2.42</v>
      </c>
      <c r="N77" s="41">
        <f t="shared" si="19"/>
        <v>0</v>
      </c>
      <c r="O77" s="43">
        <v>1.42</v>
      </c>
      <c r="P77" s="41">
        <f t="shared" si="20"/>
        <v>0.10000000000000009</v>
      </c>
      <c r="Q77" s="43">
        <v>1.08</v>
      </c>
      <c r="R77" s="41">
        <f t="shared" si="21"/>
        <v>0.29000000000000004</v>
      </c>
      <c r="S77" s="49">
        <v>23</v>
      </c>
      <c r="T77" s="46">
        <f t="shared" si="22"/>
        <v>19</v>
      </c>
      <c r="U77" s="43">
        <v>4.26</v>
      </c>
      <c r="V77" s="50">
        <v>0</v>
      </c>
    </row>
    <row r="78" spans="1:22" ht="12.75">
      <c r="A78" s="47">
        <f t="shared" si="13"/>
        <v>39225</v>
      </c>
      <c r="B78" s="48">
        <f t="shared" si="14"/>
        <v>39231</v>
      </c>
      <c r="C78" s="43">
        <v>3.96</v>
      </c>
      <c r="D78" s="41">
        <f t="shared" si="15"/>
        <v>1.3499999999999996</v>
      </c>
      <c r="E78" s="43">
        <v>3.63</v>
      </c>
      <c r="F78" s="41">
        <f t="shared" si="24"/>
        <v>0</v>
      </c>
      <c r="G78" s="43">
        <v>3.3</v>
      </c>
      <c r="H78" s="41">
        <f t="shared" si="12"/>
        <v>0</v>
      </c>
      <c r="I78" s="43">
        <v>3.12</v>
      </c>
      <c r="J78" s="41">
        <f t="shared" si="17"/>
        <v>0</v>
      </c>
      <c r="K78" s="43">
        <v>2.96</v>
      </c>
      <c r="L78" s="41">
        <f t="shared" si="18"/>
        <v>0</v>
      </c>
      <c r="M78" s="43">
        <v>2.35</v>
      </c>
      <c r="N78" s="41">
        <f t="shared" si="19"/>
        <v>0</v>
      </c>
      <c r="O78" s="43">
        <v>1.42</v>
      </c>
      <c r="P78" s="41">
        <f t="shared" si="20"/>
        <v>0.10000000000000009</v>
      </c>
      <c r="Q78" s="43">
        <v>1.09</v>
      </c>
      <c r="R78" s="41">
        <f t="shared" si="21"/>
        <v>0.28</v>
      </c>
      <c r="S78" s="49">
        <v>23</v>
      </c>
      <c r="T78" s="46">
        <f aca="true" t="shared" si="25" ref="T78:T111">SUM(-S78,42)</f>
        <v>19</v>
      </c>
      <c r="U78" s="43">
        <v>4.51</v>
      </c>
      <c r="V78" s="50">
        <v>0</v>
      </c>
    </row>
    <row r="79" spans="1:22" ht="12.75">
      <c r="A79" s="47">
        <f t="shared" si="13"/>
        <v>39218</v>
      </c>
      <c r="B79" s="48">
        <f t="shared" si="14"/>
        <v>39224</v>
      </c>
      <c r="C79" s="43">
        <v>3.93</v>
      </c>
      <c r="D79" s="41">
        <f aca="true" t="shared" si="26" ref="D79:D111">SUM(-C79,5.31)</f>
        <v>1.3799999999999994</v>
      </c>
      <c r="E79" s="43">
        <v>3.59</v>
      </c>
      <c r="F79" s="41">
        <f t="shared" si="24"/>
        <v>0</v>
      </c>
      <c r="G79" s="43">
        <v>3.27</v>
      </c>
      <c r="H79" s="41">
        <f t="shared" si="12"/>
        <v>0</v>
      </c>
      <c r="I79" s="43">
        <v>3.09</v>
      </c>
      <c r="J79" s="41">
        <f t="shared" si="17"/>
        <v>0</v>
      </c>
      <c r="K79" s="43">
        <v>2.95</v>
      </c>
      <c r="L79" s="41">
        <f t="shared" si="18"/>
        <v>0</v>
      </c>
      <c r="M79" s="43">
        <v>2.33</v>
      </c>
      <c r="N79" s="41">
        <v>0</v>
      </c>
      <c r="O79" s="43">
        <v>1.4</v>
      </c>
      <c r="P79" s="41">
        <f aca="true" t="shared" si="27" ref="P79:P111">SUM(-O79,1.52)</f>
        <v>0.1200000000000001</v>
      </c>
      <c r="Q79" s="43">
        <v>1.08</v>
      </c>
      <c r="R79" s="41">
        <f t="shared" si="21"/>
        <v>0.29000000000000004</v>
      </c>
      <c r="S79" s="49">
        <v>23</v>
      </c>
      <c r="T79" s="46">
        <f t="shared" si="25"/>
        <v>19</v>
      </c>
      <c r="U79" s="43">
        <v>4.51</v>
      </c>
      <c r="V79" s="50">
        <v>0</v>
      </c>
    </row>
    <row r="80" spans="1:22" ht="12.75">
      <c r="A80" s="47">
        <f t="shared" si="13"/>
        <v>39211</v>
      </c>
      <c r="B80" s="48">
        <f t="shared" si="14"/>
        <v>39217</v>
      </c>
      <c r="C80" s="43">
        <v>3.85</v>
      </c>
      <c r="D80" s="41">
        <f t="shared" si="26"/>
        <v>1.4599999999999995</v>
      </c>
      <c r="E80" s="43">
        <v>3.46</v>
      </c>
      <c r="F80" s="41">
        <v>0</v>
      </c>
      <c r="G80" s="43">
        <v>3.15</v>
      </c>
      <c r="H80" s="41">
        <v>0</v>
      </c>
      <c r="I80" s="43">
        <v>2.97</v>
      </c>
      <c r="J80" s="41">
        <f t="shared" si="17"/>
        <v>0</v>
      </c>
      <c r="K80" s="43">
        <v>2.83</v>
      </c>
      <c r="L80" s="41">
        <f t="shared" si="18"/>
        <v>0</v>
      </c>
      <c r="M80" s="43">
        <v>2.26</v>
      </c>
      <c r="N80" s="41">
        <v>0</v>
      </c>
      <c r="O80" s="43">
        <v>1.35</v>
      </c>
      <c r="P80" s="41">
        <f t="shared" si="27"/>
        <v>0.16999999999999993</v>
      </c>
      <c r="Q80" s="43">
        <v>1.05</v>
      </c>
      <c r="R80" s="41">
        <f aca="true" t="shared" si="28" ref="R80:R111">SUM(-Q80,1.37)</f>
        <v>0.32000000000000006</v>
      </c>
      <c r="S80" s="49">
        <v>23</v>
      </c>
      <c r="T80" s="46">
        <f t="shared" si="25"/>
        <v>19</v>
      </c>
      <c r="U80" s="43">
        <v>4.51</v>
      </c>
      <c r="V80" s="50">
        <v>0</v>
      </c>
    </row>
    <row r="81" spans="1:22" ht="12.75">
      <c r="A81" s="47">
        <f t="shared" si="13"/>
        <v>39204</v>
      </c>
      <c r="B81" s="48">
        <f t="shared" si="14"/>
        <v>39210</v>
      </c>
      <c r="C81" s="43">
        <v>3.88</v>
      </c>
      <c r="D81" s="41">
        <f t="shared" si="26"/>
        <v>1.4299999999999997</v>
      </c>
      <c r="E81" s="43">
        <v>3.5</v>
      </c>
      <c r="F81" s="41">
        <v>0</v>
      </c>
      <c r="G81" s="43">
        <v>3.16</v>
      </c>
      <c r="H81" s="41">
        <v>0</v>
      </c>
      <c r="I81" s="43">
        <v>3</v>
      </c>
      <c r="J81" s="41">
        <v>0</v>
      </c>
      <c r="K81" s="43">
        <v>2.84</v>
      </c>
      <c r="L81" s="41">
        <v>0</v>
      </c>
      <c r="M81" s="43">
        <v>2.28</v>
      </c>
      <c r="N81" s="41">
        <v>0</v>
      </c>
      <c r="O81" s="43">
        <v>1.36</v>
      </c>
      <c r="P81" s="41">
        <f t="shared" si="27"/>
        <v>0.15999999999999992</v>
      </c>
      <c r="Q81" s="43">
        <v>1.05</v>
      </c>
      <c r="R81" s="41">
        <f t="shared" si="28"/>
        <v>0.32000000000000006</v>
      </c>
      <c r="S81" s="49">
        <v>23</v>
      </c>
      <c r="T81" s="46">
        <f t="shared" si="25"/>
        <v>19</v>
      </c>
      <c r="U81" s="43">
        <v>4.52</v>
      </c>
      <c r="V81" s="50">
        <v>0</v>
      </c>
    </row>
    <row r="82" spans="1:22" ht="12.75">
      <c r="A82" s="47">
        <f t="shared" si="13"/>
        <v>39197</v>
      </c>
      <c r="B82" s="48">
        <f t="shared" si="14"/>
        <v>39203</v>
      </c>
      <c r="C82" s="43">
        <v>3.86</v>
      </c>
      <c r="D82" s="41">
        <f t="shared" si="26"/>
        <v>1.4499999999999997</v>
      </c>
      <c r="E82" s="43">
        <v>3.49</v>
      </c>
      <c r="F82" s="41">
        <v>0</v>
      </c>
      <c r="G82" s="43">
        <v>3.15</v>
      </c>
      <c r="H82" s="41">
        <v>0</v>
      </c>
      <c r="I82" s="43">
        <v>2.99</v>
      </c>
      <c r="J82" s="41">
        <v>0</v>
      </c>
      <c r="K82" s="43">
        <v>2.8</v>
      </c>
      <c r="L82" s="41">
        <v>0</v>
      </c>
      <c r="M82" s="43">
        <v>2.24</v>
      </c>
      <c r="N82" s="41">
        <v>0</v>
      </c>
      <c r="O82" s="43">
        <v>1.33</v>
      </c>
      <c r="P82" s="41">
        <f t="shared" si="27"/>
        <v>0.18999999999999995</v>
      </c>
      <c r="Q82" s="43">
        <v>1.03</v>
      </c>
      <c r="R82" s="41">
        <f t="shared" si="28"/>
        <v>0.3400000000000001</v>
      </c>
      <c r="S82" s="49">
        <v>23</v>
      </c>
      <c r="T82" s="46">
        <f t="shared" si="25"/>
        <v>19</v>
      </c>
      <c r="U82" s="43">
        <v>4.52</v>
      </c>
      <c r="V82" s="50">
        <v>0</v>
      </c>
    </row>
    <row r="83" spans="1:22" ht="12.75">
      <c r="A83" s="47">
        <f t="shared" si="13"/>
        <v>39190</v>
      </c>
      <c r="B83" s="48">
        <f t="shared" si="14"/>
        <v>39196</v>
      </c>
      <c r="C83" s="43">
        <v>3.76</v>
      </c>
      <c r="D83" s="41">
        <f t="shared" si="26"/>
        <v>1.5499999999999998</v>
      </c>
      <c r="E83" s="43">
        <v>3.44</v>
      </c>
      <c r="F83" s="41">
        <v>0</v>
      </c>
      <c r="G83" s="43">
        <v>3.12</v>
      </c>
      <c r="H83" s="41">
        <v>0</v>
      </c>
      <c r="I83" s="43">
        <v>2.95</v>
      </c>
      <c r="J83" s="41">
        <v>0</v>
      </c>
      <c r="K83" s="43">
        <v>2.76</v>
      </c>
      <c r="L83" s="41">
        <v>0</v>
      </c>
      <c r="M83" s="43">
        <v>2.2</v>
      </c>
      <c r="N83" s="41">
        <v>0</v>
      </c>
      <c r="O83" s="43">
        <v>1.3</v>
      </c>
      <c r="P83" s="41">
        <f t="shared" si="27"/>
        <v>0.21999999999999997</v>
      </c>
      <c r="Q83" s="43">
        <v>1.01</v>
      </c>
      <c r="R83" s="41">
        <f t="shared" si="28"/>
        <v>0.3600000000000001</v>
      </c>
      <c r="S83" s="49">
        <v>23</v>
      </c>
      <c r="T83" s="46">
        <f t="shared" si="25"/>
        <v>19</v>
      </c>
      <c r="U83" s="43">
        <v>4.52</v>
      </c>
      <c r="V83" s="50">
        <v>0</v>
      </c>
    </row>
    <row r="84" spans="1:22" ht="12.75">
      <c r="A84" s="47">
        <f t="shared" si="13"/>
        <v>39183</v>
      </c>
      <c r="B84" s="48">
        <f t="shared" si="14"/>
        <v>39189</v>
      </c>
      <c r="C84" s="43">
        <v>3.76</v>
      </c>
      <c r="D84" s="41">
        <f t="shared" si="26"/>
        <v>1.5499999999999998</v>
      </c>
      <c r="E84" s="43">
        <v>3.44</v>
      </c>
      <c r="F84" s="41">
        <v>0</v>
      </c>
      <c r="G84" s="43">
        <v>3.12</v>
      </c>
      <c r="H84" s="41">
        <v>0</v>
      </c>
      <c r="I84" s="43">
        <v>2.95</v>
      </c>
      <c r="J84" s="41">
        <v>0</v>
      </c>
      <c r="K84" s="43">
        <v>2.76</v>
      </c>
      <c r="L84" s="41">
        <v>0</v>
      </c>
      <c r="M84" s="43">
        <v>2.2</v>
      </c>
      <c r="N84" s="41">
        <v>0</v>
      </c>
      <c r="O84" s="43">
        <v>1.3</v>
      </c>
      <c r="P84" s="41">
        <f t="shared" si="27"/>
        <v>0.21999999999999997</v>
      </c>
      <c r="Q84" s="43">
        <v>1.01</v>
      </c>
      <c r="R84" s="41">
        <f t="shared" si="28"/>
        <v>0.3600000000000001</v>
      </c>
      <c r="S84" s="49">
        <v>23</v>
      </c>
      <c r="T84" s="46">
        <f t="shared" si="25"/>
        <v>19</v>
      </c>
      <c r="U84" s="43">
        <v>4.52</v>
      </c>
      <c r="V84" s="50">
        <v>0</v>
      </c>
    </row>
    <row r="85" spans="1:22" ht="12.75">
      <c r="A85" s="47">
        <f t="shared" si="13"/>
        <v>39176</v>
      </c>
      <c r="B85" s="48">
        <f t="shared" si="14"/>
        <v>39182</v>
      </c>
      <c r="C85" s="43">
        <v>3.76</v>
      </c>
      <c r="D85" s="41">
        <f t="shared" si="26"/>
        <v>1.5499999999999998</v>
      </c>
      <c r="E85" s="43">
        <v>3.41</v>
      </c>
      <c r="F85" s="41">
        <f>SUM(-E85,3.42)</f>
        <v>0.009999999999999787</v>
      </c>
      <c r="G85" s="43">
        <v>3.1</v>
      </c>
      <c r="H85" s="41">
        <v>0</v>
      </c>
      <c r="I85" s="43">
        <v>2.89</v>
      </c>
      <c r="J85" s="41">
        <v>0</v>
      </c>
      <c r="K85" s="43">
        <v>2.69</v>
      </c>
      <c r="L85" s="41">
        <v>0</v>
      </c>
      <c r="M85" s="43">
        <v>2.18</v>
      </c>
      <c r="N85" s="41">
        <v>0</v>
      </c>
      <c r="O85" s="43">
        <v>1.29</v>
      </c>
      <c r="P85" s="41">
        <f t="shared" si="27"/>
        <v>0.22999999999999998</v>
      </c>
      <c r="Q85" s="43">
        <v>1</v>
      </c>
      <c r="R85" s="41">
        <f t="shared" si="28"/>
        <v>0.3700000000000001</v>
      </c>
      <c r="S85" s="49">
        <v>23</v>
      </c>
      <c r="T85" s="46">
        <f t="shared" si="25"/>
        <v>19</v>
      </c>
      <c r="U85" s="43">
        <v>4.52</v>
      </c>
      <c r="V85" s="50">
        <v>0</v>
      </c>
    </row>
    <row r="86" spans="1:22" ht="12.75">
      <c r="A86" s="47">
        <f t="shared" si="13"/>
        <v>39169</v>
      </c>
      <c r="B86" s="48">
        <f t="shared" si="14"/>
        <v>39175</v>
      </c>
      <c r="C86" s="43">
        <v>3.76</v>
      </c>
      <c r="D86" s="41">
        <f t="shared" si="26"/>
        <v>1.5499999999999998</v>
      </c>
      <c r="E86" s="43">
        <v>3.47</v>
      </c>
      <c r="F86" s="41">
        <v>0</v>
      </c>
      <c r="G86" s="43">
        <v>3.16</v>
      </c>
      <c r="H86" s="41">
        <v>0</v>
      </c>
      <c r="I86" s="43">
        <v>2.93</v>
      </c>
      <c r="J86" s="41">
        <v>0</v>
      </c>
      <c r="K86" s="43">
        <v>2.72</v>
      </c>
      <c r="L86" s="41">
        <v>0</v>
      </c>
      <c r="M86" s="43">
        <v>2.17</v>
      </c>
      <c r="N86" s="41">
        <v>0</v>
      </c>
      <c r="O86" s="43">
        <v>1.28</v>
      </c>
      <c r="P86" s="41">
        <f t="shared" si="27"/>
        <v>0.24</v>
      </c>
      <c r="Q86" s="43">
        <v>1.01</v>
      </c>
      <c r="R86" s="41">
        <f t="shared" si="28"/>
        <v>0.3600000000000001</v>
      </c>
      <c r="S86" s="49">
        <v>24</v>
      </c>
      <c r="T86" s="46">
        <f t="shared" si="25"/>
        <v>18</v>
      </c>
      <c r="U86" s="43">
        <v>4.13</v>
      </c>
      <c r="V86" s="50">
        <f aca="true" t="shared" si="29" ref="V86:V111">SUM(-U86,4.2)</f>
        <v>0.07000000000000028</v>
      </c>
    </row>
    <row r="87" spans="1:22" ht="12.75">
      <c r="A87" s="47">
        <f t="shared" si="13"/>
        <v>39162</v>
      </c>
      <c r="B87" s="48">
        <f t="shared" si="14"/>
        <v>39168</v>
      </c>
      <c r="C87" s="43">
        <v>3.76</v>
      </c>
      <c r="D87" s="41">
        <f t="shared" si="26"/>
        <v>1.5499999999999998</v>
      </c>
      <c r="E87" s="43">
        <v>3.48</v>
      </c>
      <c r="F87" s="41">
        <v>0</v>
      </c>
      <c r="G87" s="43">
        <v>3.2</v>
      </c>
      <c r="H87" s="41">
        <v>0</v>
      </c>
      <c r="I87" s="43">
        <v>2.98</v>
      </c>
      <c r="J87" s="41">
        <v>0</v>
      </c>
      <c r="K87" s="43">
        <v>2.76</v>
      </c>
      <c r="L87" s="41">
        <v>0</v>
      </c>
      <c r="M87" s="43">
        <v>2.18</v>
      </c>
      <c r="N87" s="41">
        <v>0</v>
      </c>
      <c r="O87" s="43">
        <v>1.29</v>
      </c>
      <c r="P87" s="41">
        <f t="shared" si="27"/>
        <v>0.22999999999999998</v>
      </c>
      <c r="Q87" s="43">
        <v>1.03</v>
      </c>
      <c r="R87" s="41">
        <f t="shared" si="28"/>
        <v>0.3400000000000001</v>
      </c>
      <c r="S87" s="49">
        <v>19</v>
      </c>
      <c r="T87" s="46">
        <f t="shared" si="25"/>
        <v>23</v>
      </c>
      <c r="U87" s="43">
        <v>4.13</v>
      </c>
      <c r="V87" s="50">
        <f t="shared" si="29"/>
        <v>0.07000000000000028</v>
      </c>
    </row>
    <row r="88" spans="1:22" ht="12.75">
      <c r="A88" s="47">
        <f t="shared" si="13"/>
        <v>39155</v>
      </c>
      <c r="B88" s="48">
        <f t="shared" si="14"/>
        <v>39161</v>
      </c>
      <c r="C88" s="43">
        <v>3.61</v>
      </c>
      <c r="D88" s="41">
        <f t="shared" si="26"/>
        <v>1.6999999999999997</v>
      </c>
      <c r="E88" s="43">
        <v>3.35</v>
      </c>
      <c r="F88" s="41">
        <f aca="true" t="shared" si="30" ref="F88:F94">SUM(-E88,3.42)</f>
        <v>0.06999999999999984</v>
      </c>
      <c r="G88" s="43">
        <v>3.08</v>
      </c>
      <c r="H88" s="41">
        <v>0</v>
      </c>
      <c r="I88" s="43">
        <v>2.89</v>
      </c>
      <c r="J88" s="41">
        <v>0</v>
      </c>
      <c r="K88" s="43">
        <v>2.71</v>
      </c>
      <c r="L88" s="41">
        <v>0</v>
      </c>
      <c r="M88" s="43">
        <v>2.15</v>
      </c>
      <c r="N88" s="41">
        <v>0</v>
      </c>
      <c r="O88" s="43">
        <v>1.26</v>
      </c>
      <c r="P88" s="41">
        <f t="shared" si="27"/>
        <v>0.26</v>
      </c>
      <c r="Q88" s="43">
        <v>1.03</v>
      </c>
      <c r="R88" s="41">
        <f t="shared" si="28"/>
        <v>0.3400000000000001</v>
      </c>
      <c r="S88" s="49">
        <v>19</v>
      </c>
      <c r="T88" s="46">
        <f t="shared" si="25"/>
        <v>23</v>
      </c>
      <c r="U88" s="43">
        <v>4.08</v>
      </c>
      <c r="V88" s="50">
        <f t="shared" si="29"/>
        <v>0.1200000000000001</v>
      </c>
    </row>
    <row r="89" spans="1:22" ht="12.75">
      <c r="A89" s="47">
        <f t="shared" si="13"/>
        <v>39148</v>
      </c>
      <c r="B89" s="48">
        <f t="shared" si="14"/>
        <v>39154</v>
      </c>
      <c r="C89" s="43">
        <v>3.52</v>
      </c>
      <c r="D89" s="41">
        <f t="shared" si="26"/>
        <v>1.7899999999999996</v>
      </c>
      <c r="E89" s="43">
        <v>3.21</v>
      </c>
      <c r="F89" s="41">
        <f t="shared" si="30"/>
        <v>0.20999999999999996</v>
      </c>
      <c r="G89" s="43">
        <v>2.97</v>
      </c>
      <c r="H89" s="41">
        <v>0</v>
      </c>
      <c r="I89" s="43">
        <v>2.79</v>
      </c>
      <c r="J89" s="41">
        <v>0</v>
      </c>
      <c r="K89" s="43">
        <v>2.62</v>
      </c>
      <c r="L89" s="41">
        <v>0</v>
      </c>
      <c r="M89" s="43">
        <v>2.11</v>
      </c>
      <c r="N89" s="41">
        <v>0</v>
      </c>
      <c r="O89" s="43">
        <v>1.25</v>
      </c>
      <c r="P89" s="41">
        <f t="shared" si="27"/>
        <v>0.27</v>
      </c>
      <c r="Q89" s="43">
        <v>1</v>
      </c>
      <c r="R89" s="41">
        <f t="shared" si="28"/>
        <v>0.3700000000000001</v>
      </c>
      <c r="S89" s="49">
        <v>19</v>
      </c>
      <c r="T89" s="46">
        <f t="shared" si="25"/>
        <v>23</v>
      </c>
      <c r="U89" s="43">
        <v>4.08</v>
      </c>
      <c r="V89" s="50">
        <f t="shared" si="29"/>
        <v>0.1200000000000001</v>
      </c>
    </row>
    <row r="90" spans="1:22" ht="12.75">
      <c r="A90" s="47">
        <f t="shared" si="13"/>
        <v>39141</v>
      </c>
      <c r="B90" s="48">
        <f t="shared" si="14"/>
        <v>39147</v>
      </c>
      <c r="C90" s="43">
        <v>3.55</v>
      </c>
      <c r="D90" s="41">
        <f t="shared" si="26"/>
        <v>1.7599999999999998</v>
      </c>
      <c r="E90" s="43">
        <v>3.23</v>
      </c>
      <c r="F90" s="41">
        <f t="shared" si="30"/>
        <v>0.18999999999999995</v>
      </c>
      <c r="G90" s="43">
        <v>2.97</v>
      </c>
      <c r="H90" s="41">
        <v>0</v>
      </c>
      <c r="I90" s="43">
        <v>2.8</v>
      </c>
      <c r="J90" s="41">
        <v>0</v>
      </c>
      <c r="K90" s="43">
        <v>2.62</v>
      </c>
      <c r="L90" s="41">
        <v>0</v>
      </c>
      <c r="M90" s="43">
        <v>2.12</v>
      </c>
      <c r="N90" s="41">
        <v>0</v>
      </c>
      <c r="O90" s="43">
        <v>1.27</v>
      </c>
      <c r="P90" s="41">
        <f t="shared" si="27"/>
        <v>0.25</v>
      </c>
      <c r="Q90" s="43">
        <v>1.03</v>
      </c>
      <c r="R90" s="41">
        <f t="shared" si="28"/>
        <v>0.3400000000000001</v>
      </c>
      <c r="S90" s="49">
        <v>19</v>
      </c>
      <c r="T90" s="46">
        <f t="shared" si="25"/>
        <v>23</v>
      </c>
      <c r="U90" s="43">
        <v>3.88</v>
      </c>
      <c r="V90" s="50">
        <f t="shared" si="29"/>
        <v>0.3200000000000003</v>
      </c>
    </row>
    <row r="91" spans="1:22" ht="12.75">
      <c r="A91" s="47">
        <f t="shared" si="13"/>
        <v>39134</v>
      </c>
      <c r="B91" s="48">
        <f t="shared" si="14"/>
        <v>39140</v>
      </c>
      <c r="C91" s="43">
        <v>3.55</v>
      </c>
      <c r="D91" s="41">
        <f t="shared" si="26"/>
        <v>1.7599999999999998</v>
      </c>
      <c r="E91" s="43">
        <v>3.25</v>
      </c>
      <c r="F91" s="41">
        <f t="shared" si="30"/>
        <v>0.16999999999999993</v>
      </c>
      <c r="G91" s="43">
        <v>2.96</v>
      </c>
      <c r="H91" s="41">
        <v>0</v>
      </c>
      <c r="I91" s="43">
        <v>2.79</v>
      </c>
      <c r="J91" s="41">
        <v>0</v>
      </c>
      <c r="K91" s="43">
        <v>2.65</v>
      </c>
      <c r="L91" s="41">
        <v>0</v>
      </c>
      <c r="M91" s="43">
        <v>2.12</v>
      </c>
      <c r="N91" s="41">
        <v>0</v>
      </c>
      <c r="O91" s="43">
        <v>1.26</v>
      </c>
      <c r="P91" s="41">
        <f t="shared" si="27"/>
        <v>0.26</v>
      </c>
      <c r="Q91" s="43">
        <v>1.01</v>
      </c>
      <c r="R91" s="41">
        <f t="shared" si="28"/>
        <v>0.3600000000000001</v>
      </c>
      <c r="S91" s="49">
        <v>19</v>
      </c>
      <c r="T91" s="46">
        <f t="shared" si="25"/>
        <v>23</v>
      </c>
      <c r="U91" s="43">
        <v>3.88</v>
      </c>
      <c r="V91" s="50">
        <f t="shared" si="29"/>
        <v>0.3200000000000003</v>
      </c>
    </row>
    <row r="92" spans="1:22" ht="12.75">
      <c r="A92" s="47">
        <f t="shared" si="13"/>
        <v>39127</v>
      </c>
      <c r="B92" s="48">
        <f t="shared" si="14"/>
        <v>39133</v>
      </c>
      <c r="C92" s="43">
        <v>3.6</v>
      </c>
      <c r="D92" s="41">
        <f t="shared" si="26"/>
        <v>1.7099999999999995</v>
      </c>
      <c r="E92" s="43">
        <v>3.28</v>
      </c>
      <c r="F92" s="41">
        <f t="shared" si="30"/>
        <v>0.14000000000000012</v>
      </c>
      <c r="G92" s="43">
        <v>3.01</v>
      </c>
      <c r="H92" s="41">
        <v>0</v>
      </c>
      <c r="I92" s="43">
        <v>2.84</v>
      </c>
      <c r="J92" s="41">
        <v>0</v>
      </c>
      <c r="K92" s="43">
        <v>2.65</v>
      </c>
      <c r="L92" s="41">
        <v>0</v>
      </c>
      <c r="M92" s="43">
        <v>2.11</v>
      </c>
      <c r="N92" s="41">
        <f>SUM(-M92,2.11)</f>
        <v>0</v>
      </c>
      <c r="O92" s="43">
        <v>1.27</v>
      </c>
      <c r="P92" s="41">
        <f t="shared" si="27"/>
        <v>0.25</v>
      </c>
      <c r="Q92" s="43">
        <v>1.01</v>
      </c>
      <c r="R92" s="41">
        <f t="shared" si="28"/>
        <v>0.3600000000000001</v>
      </c>
      <c r="S92" s="49">
        <v>19</v>
      </c>
      <c r="T92" s="46">
        <f t="shared" si="25"/>
        <v>23</v>
      </c>
      <c r="U92" s="43">
        <v>3.74</v>
      </c>
      <c r="V92" s="50">
        <f t="shared" si="29"/>
        <v>0.45999999999999996</v>
      </c>
    </row>
    <row r="93" spans="1:22" ht="12.75">
      <c r="A93" s="47">
        <f t="shared" si="13"/>
        <v>39120</v>
      </c>
      <c r="B93" s="48">
        <f t="shared" si="14"/>
        <v>39126</v>
      </c>
      <c r="C93" s="43">
        <v>3.65</v>
      </c>
      <c r="D93" s="41">
        <f t="shared" si="26"/>
        <v>1.6599999999999997</v>
      </c>
      <c r="E93" s="43">
        <v>3.26</v>
      </c>
      <c r="F93" s="41">
        <f t="shared" si="30"/>
        <v>0.16000000000000014</v>
      </c>
      <c r="G93" s="43">
        <v>2.99</v>
      </c>
      <c r="H93" s="41">
        <v>0</v>
      </c>
      <c r="I93" s="43">
        <v>2.8</v>
      </c>
      <c r="J93" s="41">
        <v>0</v>
      </c>
      <c r="K93" s="43">
        <v>2.6</v>
      </c>
      <c r="L93" s="41">
        <v>0</v>
      </c>
      <c r="M93" s="43">
        <v>2.08</v>
      </c>
      <c r="N93" s="41">
        <f>SUM(-M93,2.11)</f>
        <v>0.029999999999999805</v>
      </c>
      <c r="O93" s="43">
        <v>1.26</v>
      </c>
      <c r="P93" s="41">
        <f t="shared" si="27"/>
        <v>0.26</v>
      </c>
      <c r="Q93" s="43">
        <v>0.99</v>
      </c>
      <c r="R93" s="41">
        <f t="shared" si="28"/>
        <v>0.3800000000000001</v>
      </c>
      <c r="S93" s="49">
        <v>19</v>
      </c>
      <c r="T93" s="46">
        <f t="shared" si="25"/>
        <v>23</v>
      </c>
      <c r="U93" s="43">
        <v>3.74</v>
      </c>
      <c r="V93" s="50">
        <f t="shared" si="29"/>
        <v>0.45999999999999996</v>
      </c>
    </row>
    <row r="94" spans="1:22" ht="12.75">
      <c r="A94" s="47">
        <f t="shared" si="13"/>
        <v>39113</v>
      </c>
      <c r="B94" s="48">
        <f t="shared" si="14"/>
        <v>39119</v>
      </c>
      <c r="C94" s="43">
        <v>3.7</v>
      </c>
      <c r="D94" s="41">
        <f t="shared" si="26"/>
        <v>1.6099999999999994</v>
      </c>
      <c r="E94" s="43">
        <v>3.29</v>
      </c>
      <c r="F94" s="41">
        <f t="shared" si="30"/>
        <v>0.1299999999999999</v>
      </c>
      <c r="G94" s="43">
        <v>3.02</v>
      </c>
      <c r="H94" s="41">
        <v>0</v>
      </c>
      <c r="I94" s="43">
        <v>2.81</v>
      </c>
      <c r="J94" s="41">
        <v>0</v>
      </c>
      <c r="K94" s="43">
        <v>2.6</v>
      </c>
      <c r="L94" s="41">
        <v>0</v>
      </c>
      <c r="M94" s="43">
        <v>2.11</v>
      </c>
      <c r="N94" s="41">
        <v>0</v>
      </c>
      <c r="O94" s="43">
        <v>1.28</v>
      </c>
      <c r="P94" s="41">
        <f t="shared" si="27"/>
        <v>0.24</v>
      </c>
      <c r="Q94" s="43">
        <v>1</v>
      </c>
      <c r="R94" s="41">
        <f t="shared" si="28"/>
        <v>0.3700000000000001</v>
      </c>
      <c r="S94" s="49">
        <v>19</v>
      </c>
      <c r="T94" s="46">
        <f t="shared" si="25"/>
        <v>23</v>
      </c>
      <c r="U94" s="43">
        <v>3.74</v>
      </c>
      <c r="V94" s="50">
        <f t="shared" si="29"/>
        <v>0.45999999999999996</v>
      </c>
    </row>
    <row r="95" spans="1:22" ht="12.75">
      <c r="A95" s="47">
        <f t="shared" si="13"/>
        <v>39106</v>
      </c>
      <c r="B95" s="48">
        <f t="shared" si="14"/>
        <v>39112</v>
      </c>
      <c r="C95" s="43">
        <v>3.85</v>
      </c>
      <c r="D95" s="41">
        <f t="shared" si="26"/>
        <v>1.4599999999999995</v>
      </c>
      <c r="E95" s="43">
        <v>3.48</v>
      </c>
      <c r="F95" s="41">
        <v>0</v>
      </c>
      <c r="G95" s="43">
        <v>3.21</v>
      </c>
      <c r="H95" s="41">
        <v>0</v>
      </c>
      <c r="I95" s="43">
        <v>2.96</v>
      </c>
      <c r="J95" s="41">
        <v>0</v>
      </c>
      <c r="K95" s="43">
        <v>2.76</v>
      </c>
      <c r="L95" s="41">
        <v>0</v>
      </c>
      <c r="M95" s="43">
        <v>2.19</v>
      </c>
      <c r="N95" s="41">
        <v>0</v>
      </c>
      <c r="O95" s="43">
        <v>1.31</v>
      </c>
      <c r="P95" s="41">
        <f t="shared" si="27"/>
        <v>0.20999999999999996</v>
      </c>
      <c r="Q95" s="43">
        <v>1.05</v>
      </c>
      <c r="R95" s="41">
        <f t="shared" si="28"/>
        <v>0.32000000000000006</v>
      </c>
      <c r="S95" s="49">
        <v>19</v>
      </c>
      <c r="T95" s="46">
        <f t="shared" si="25"/>
        <v>23</v>
      </c>
      <c r="U95" s="43">
        <v>3.74</v>
      </c>
      <c r="V95" s="50">
        <f t="shared" si="29"/>
        <v>0.45999999999999996</v>
      </c>
    </row>
    <row r="96" spans="1:22" ht="12.75">
      <c r="A96" s="47">
        <f t="shared" si="13"/>
        <v>39099</v>
      </c>
      <c r="B96" s="48">
        <f t="shared" si="14"/>
        <v>39105</v>
      </c>
      <c r="C96" s="43">
        <v>3.57</v>
      </c>
      <c r="D96" s="41">
        <f t="shared" si="26"/>
        <v>1.7399999999999998</v>
      </c>
      <c r="E96" s="43">
        <v>3.27</v>
      </c>
      <c r="F96" s="41">
        <f aca="true" t="shared" si="31" ref="F96:F111">SUM(-E96,3.42)</f>
        <v>0.1499999999999999</v>
      </c>
      <c r="G96" s="43">
        <v>3.03</v>
      </c>
      <c r="H96" s="41">
        <v>0</v>
      </c>
      <c r="I96" s="43">
        <v>2.84</v>
      </c>
      <c r="J96" s="41">
        <v>0</v>
      </c>
      <c r="K96" s="43">
        <v>2.65</v>
      </c>
      <c r="L96" s="41">
        <v>0</v>
      </c>
      <c r="M96" s="43">
        <v>2.1</v>
      </c>
      <c r="N96" s="41">
        <f aca="true" t="shared" si="32" ref="N96:N111">SUM(-M96,2.11)</f>
        <v>0.009999999999999787</v>
      </c>
      <c r="O96" s="43">
        <v>1.28</v>
      </c>
      <c r="P96" s="41">
        <f t="shared" si="27"/>
        <v>0.24</v>
      </c>
      <c r="Q96" s="43">
        <v>1.02</v>
      </c>
      <c r="R96" s="41">
        <f t="shared" si="28"/>
        <v>0.3500000000000001</v>
      </c>
      <c r="S96" s="49">
        <v>19</v>
      </c>
      <c r="T96" s="46">
        <f t="shared" si="25"/>
        <v>23</v>
      </c>
      <c r="U96" s="43">
        <v>3.74</v>
      </c>
      <c r="V96" s="50">
        <f t="shared" si="29"/>
        <v>0.45999999999999996</v>
      </c>
    </row>
    <row r="97" spans="1:22" ht="12.75">
      <c r="A97" s="47">
        <f t="shared" si="13"/>
        <v>39092</v>
      </c>
      <c r="B97" s="48">
        <f t="shared" si="14"/>
        <v>39098</v>
      </c>
      <c r="C97" s="43">
        <v>3.32</v>
      </c>
      <c r="D97" s="41">
        <f t="shared" si="26"/>
        <v>1.9899999999999998</v>
      </c>
      <c r="E97" s="43">
        <v>3</v>
      </c>
      <c r="F97" s="41">
        <f t="shared" si="31"/>
        <v>0.41999999999999993</v>
      </c>
      <c r="G97" s="43">
        <v>2.73</v>
      </c>
      <c r="H97" s="41">
        <v>0</v>
      </c>
      <c r="I97" s="43">
        <v>2.58</v>
      </c>
      <c r="J97" s="41">
        <v>0</v>
      </c>
      <c r="K97" s="43">
        <v>2.44</v>
      </c>
      <c r="L97" s="41">
        <v>0</v>
      </c>
      <c r="M97" s="43">
        <v>1.99</v>
      </c>
      <c r="N97" s="41">
        <f t="shared" si="32"/>
        <v>0.11999999999999988</v>
      </c>
      <c r="O97" s="43">
        <v>1.2</v>
      </c>
      <c r="P97" s="41">
        <f t="shared" si="27"/>
        <v>0.32000000000000006</v>
      </c>
      <c r="Q97" s="43">
        <v>0.97</v>
      </c>
      <c r="R97" s="41">
        <f t="shared" si="28"/>
        <v>0.40000000000000013</v>
      </c>
      <c r="S97" s="49">
        <v>19</v>
      </c>
      <c r="T97" s="46">
        <f t="shared" si="25"/>
        <v>23</v>
      </c>
      <c r="U97" s="43">
        <v>3.74</v>
      </c>
      <c r="V97" s="50">
        <f t="shared" si="29"/>
        <v>0.45999999999999996</v>
      </c>
    </row>
    <row r="98" spans="1:22" ht="12.75">
      <c r="A98" s="47">
        <f t="shared" si="13"/>
        <v>39085</v>
      </c>
      <c r="B98" s="48">
        <f t="shared" si="14"/>
        <v>39091</v>
      </c>
      <c r="C98" s="43">
        <v>3.32</v>
      </c>
      <c r="D98" s="41">
        <f t="shared" si="26"/>
        <v>1.9899999999999998</v>
      </c>
      <c r="E98" s="43">
        <v>3</v>
      </c>
      <c r="F98" s="41">
        <f t="shared" si="31"/>
        <v>0.41999999999999993</v>
      </c>
      <c r="G98" s="43">
        <v>2.73</v>
      </c>
      <c r="H98" s="41">
        <v>0</v>
      </c>
      <c r="I98" s="43">
        <v>2.58</v>
      </c>
      <c r="J98" s="41">
        <v>0</v>
      </c>
      <c r="K98" s="43">
        <v>2.44</v>
      </c>
      <c r="L98" s="41">
        <v>0</v>
      </c>
      <c r="M98" s="43">
        <v>1.99</v>
      </c>
      <c r="N98" s="41">
        <f t="shared" si="32"/>
        <v>0.11999999999999988</v>
      </c>
      <c r="O98" s="43">
        <v>1.2</v>
      </c>
      <c r="P98" s="41">
        <f t="shared" si="27"/>
        <v>0.32000000000000006</v>
      </c>
      <c r="Q98" s="43">
        <v>0.97</v>
      </c>
      <c r="R98" s="41">
        <f t="shared" si="28"/>
        <v>0.40000000000000013</v>
      </c>
      <c r="S98" s="49">
        <v>19</v>
      </c>
      <c r="T98" s="46">
        <f t="shared" si="25"/>
        <v>23</v>
      </c>
      <c r="U98" s="43">
        <v>3.74</v>
      </c>
      <c r="V98" s="50">
        <f t="shared" si="29"/>
        <v>0.45999999999999996</v>
      </c>
    </row>
    <row r="99" spans="1:22" ht="12.75">
      <c r="A99" s="47">
        <f t="shared" si="13"/>
        <v>39078</v>
      </c>
      <c r="B99" s="48">
        <f t="shared" si="14"/>
        <v>39084</v>
      </c>
      <c r="C99" s="43">
        <v>3.32</v>
      </c>
      <c r="D99" s="41">
        <f t="shared" si="26"/>
        <v>1.9899999999999998</v>
      </c>
      <c r="E99" s="43">
        <v>3</v>
      </c>
      <c r="F99" s="41">
        <f t="shared" si="31"/>
        <v>0.41999999999999993</v>
      </c>
      <c r="G99" s="43">
        <v>2.73</v>
      </c>
      <c r="H99" s="41">
        <v>0</v>
      </c>
      <c r="I99" s="43">
        <v>2.58</v>
      </c>
      <c r="J99" s="41">
        <v>0</v>
      </c>
      <c r="K99" s="43">
        <v>2.44</v>
      </c>
      <c r="L99" s="41">
        <v>0</v>
      </c>
      <c r="M99" s="43">
        <v>1.99</v>
      </c>
      <c r="N99" s="41">
        <f t="shared" si="32"/>
        <v>0.11999999999999988</v>
      </c>
      <c r="O99" s="43">
        <v>1.2</v>
      </c>
      <c r="P99" s="41">
        <f t="shared" si="27"/>
        <v>0.32000000000000006</v>
      </c>
      <c r="Q99" s="43">
        <v>0.97</v>
      </c>
      <c r="R99" s="41">
        <f t="shared" si="28"/>
        <v>0.40000000000000013</v>
      </c>
      <c r="S99" s="49">
        <v>19</v>
      </c>
      <c r="T99" s="46">
        <f t="shared" si="25"/>
        <v>23</v>
      </c>
      <c r="U99" s="43">
        <v>3.74</v>
      </c>
      <c r="V99" s="50">
        <f t="shared" si="29"/>
        <v>0.45999999999999996</v>
      </c>
    </row>
    <row r="100" spans="1:22" ht="12.75">
      <c r="A100" s="47">
        <f t="shared" si="13"/>
        <v>39071</v>
      </c>
      <c r="B100" s="48">
        <f t="shared" si="14"/>
        <v>39077</v>
      </c>
      <c r="C100" s="43">
        <v>3.32</v>
      </c>
      <c r="D100" s="41">
        <f t="shared" si="26"/>
        <v>1.9899999999999998</v>
      </c>
      <c r="E100" s="43">
        <v>3</v>
      </c>
      <c r="F100" s="41">
        <f t="shared" si="31"/>
        <v>0.41999999999999993</v>
      </c>
      <c r="G100" s="43">
        <v>2.73</v>
      </c>
      <c r="H100" s="41">
        <v>0</v>
      </c>
      <c r="I100" s="43">
        <v>2.58</v>
      </c>
      <c r="J100" s="41">
        <v>0</v>
      </c>
      <c r="K100" s="43">
        <v>2.44</v>
      </c>
      <c r="L100" s="41">
        <v>0</v>
      </c>
      <c r="M100" s="43">
        <v>1.99</v>
      </c>
      <c r="N100" s="41">
        <f t="shared" si="32"/>
        <v>0.11999999999999988</v>
      </c>
      <c r="O100" s="43">
        <v>1.2</v>
      </c>
      <c r="P100" s="41">
        <f t="shared" si="27"/>
        <v>0.32000000000000006</v>
      </c>
      <c r="Q100" s="43">
        <v>0.97</v>
      </c>
      <c r="R100" s="41">
        <f t="shared" si="28"/>
        <v>0.40000000000000013</v>
      </c>
      <c r="S100" s="49">
        <v>19</v>
      </c>
      <c r="T100" s="46">
        <f t="shared" si="25"/>
        <v>23</v>
      </c>
      <c r="U100" s="43">
        <v>3.74</v>
      </c>
      <c r="V100" s="50">
        <f t="shared" si="29"/>
        <v>0.45999999999999996</v>
      </c>
    </row>
    <row r="101" spans="1:22" ht="12.75">
      <c r="A101" s="47">
        <f t="shared" si="13"/>
        <v>39064</v>
      </c>
      <c r="B101" s="48">
        <f t="shared" si="14"/>
        <v>39070</v>
      </c>
      <c r="C101" s="43">
        <v>3.3</v>
      </c>
      <c r="D101" s="41">
        <f t="shared" si="26"/>
        <v>2.01</v>
      </c>
      <c r="E101" s="43">
        <v>2.95</v>
      </c>
      <c r="F101" s="41">
        <f t="shared" si="31"/>
        <v>0.46999999999999975</v>
      </c>
      <c r="G101" s="43">
        <v>2.68</v>
      </c>
      <c r="H101" s="41">
        <v>0</v>
      </c>
      <c r="I101" s="43">
        <v>2.55</v>
      </c>
      <c r="J101" s="41">
        <v>0</v>
      </c>
      <c r="K101" s="43">
        <v>2.41</v>
      </c>
      <c r="L101" s="41">
        <v>0</v>
      </c>
      <c r="M101" s="43">
        <v>1.99</v>
      </c>
      <c r="N101" s="41">
        <f t="shared" si="32"/>
        <v>0.11999999999999988</v>
      </c>
      <c r="O101" s="43">
        <v>1.19</v>
      </c>
      <c r="P101" s="41">
        <f t="shared" si="27"/>
        <v>0.33000000000000007</v>
      </c>
      <c r="Q101" s="43">
        <v>0.99</v>
      </c>
      <c r="R101" s="41">
        <f t="shared" si="28"/>
        <v>0.3800000000000001</v>
      </c>
      <c r="S101" s="49">
        <v>19</v>
      </c>
      <c r="T101" s="46">
        <f t="shared" si="25"/>
        <v>23</v>
      </c>
      <c r="U101" s="43">
        <v>3.74</v>
      </c>
      <c r="V101" s="50">
        <f t="shared" si="29"/>
        <v>0.45999999999999996</v>
      </c>
    </row>
    <row r="102" spans="1:22" ht="12.75">
      <c r="A102" s="47">
        <f t="shared" si="13"/>
        <v>39057</v>
      </c>
      <c r="B102" s="48">
        <f t="shared" si="14"/>
        <v>39063</v>
      </c>
      <c r="C102" s="43">
        <v>3.28</v>
      </c>
      <c r="D102" s="41">
        <f t="shared" si="26"/>
        <v>2.03</v>
      </c>
      <c r="E102" s="43">
        <v>2.9</v>
      </c>
      <c r="F102" s="41">
        <f t="shared" si="31"/>
        <v>0.52</v>
      </c>
      <c r="G102" s="43">
        <v>2.64</v>
      </c>
      <c r="H102" s="41">
        <v>0</v>
      </c>
      <c r="I102" s="43">
        <v>2.48</v>
      </c>
      <c r="J102" s="41">
        <v>0</v>
      </c>
      <c r="K102" s="43">
        <v>2.35</v>
      </c>
      <c r="L102" s="41">
        <v>0</v>
      </c>
      <c r="M102" s="43">
        <v>1.95</v>
      </c>
      <c r="N102" s="41">
        <f t="shared" si="32"/>
        <v>0.15999999999999992</v>
      </c>
      <c r="O102" s="43">
        <v>1.19</v>
      </c>
      <c r="P102" s="41">
        <f t="shared" si="27"/>
        <v>0.33000000000000007</v>
      </c>
      <c r="Q102" s="43">
        <v>0.96</v>
      </c>
      <c r="R102" s="41">
        <f t="shared" si="28"/>
        <v>0.41000000000000014</v>
      </c>
      <c r="S102" s="49">
        <v>19</v>
      </c>
      <c r="T102" s="46">
        <f t="shared" si="25"/>
        <v>23</v>
      </c>
      <c r="U102" s="43">
        <v>3.74</v>
      </c>
      <c r="V102" s="50">
        <f t="shared" si="29"/>
        <v>0.45999999999999996</v>
      </c>
    </row>
    <row r="103" spans="1:22" ht="12.75">
      <c r="A103" s="47">
        <f t="shared" si="13"/>
        <v>39050</v>
      </c>
      <c r="B103" s="48">
        <f t="shared" si="14"/>
        <v>39056</v>
      </c>
      <c r="C103" s="43">
        <v>3.31</v>
      </c>
      <c r="D103" s="41">
        <f t="shared" si="26"/>
        <v>1.9999999999999996</v>
      </c>
      <c r="E103" s="43">
        <v>2.93</v>
      </c>
      <c r="F103" s="41">
        <f t="shared" si="31"/>
        <v>0.48999999999999977</v>
      </c>
      <c r="G103" s="43">
        <v>2.66</v>
      </c>
      <c r="H103" s="41">
        <v>0</v>
      </c>
      <c r="I103" s="43">
        <v>2.48</v>
      </c>
      <c r="J103" s="41">
        <v>0</v>
      </c>
      <c r="K103" s="43">
        <v>2.34</v>
      </c>
      <c r="L103" s="41">
        <v>0</v>
      </c>
      <c r="M103" s="43">
        <v>1.96</v>
      </c>
      <c r="N103" s="41">
        <f t="shared" si="32"/>
        <v>0.1499999999999999</v>
      </c>
      <c r="O103" s="43">
        <v>1.18</v>
      </c>
      <c r="P103" s="41">
        <f t="shared" si="27"/>
        <v>0.3400000000000001</v>
      </c>
      <c r="Q103" s="43">
        <v>0.97</v>
      </c>
      <c r="R103" s="41">
        <f t="shared" si="28"/>
        <v>0.40000000000000013</v>
      </c>
      <c r="S103" s="49">
        <v>19</v>
      </c>
      <c r="T103" s="46">
        <f t="shared" si="25"/>
        <v>23</v>
      </c>
      <c r="U103" s="43">
        <v>3.59</v>
      </c>
      <c r="V103" s="50">
        <f t="shared" si="29"/>
        <v>0.6100000000000003</v>
      </c>
    </row>
    <row r="104" spans="1:22" ht="12.75">
      <c r="A104" s="47">
        <f t="shared" si="13"/>
        <v>39043</v>
      </c>
      <c r="B104" s="48">
        <f t="shared" si="14"/>
        <v>39049</v>
      </c>
      <c r="C104" s="43">
        <v>3.33</v>
      </c>
      <c r="D104" s="41">
        <f t="shared" si="26"/>
        <v>1.9799999999999995</v>
      </c>
      <c r="E104" s="43">
        <v>2.96</v>
      </c>
      <c r="F104" s="41">
        <f t="shared" si="31"/>
        <v>0.45999999999999996</v>
      </c>
      <c r="G104" s="43">
        <v>2.68</v>
      </c>
      <c r="H104" s="41">
        <v>0</v>
      </c>
      <c r="I104" s="43">
        <v>2.5</v>
      </c>
      <c r="J104" s="41">
        <v>0</v>
      </c>
      <c r="K104" s="43">
        <v>2.41</v>
      </c>
      <c r="L104" s="41">
        <v>0</v>
      </c>
      <c r="M104" s="43">
        <v>1.96</v>
      </c>
      <c r="N104" s="41">
        <f t="shared" si="32"/>
        <v>0.1499999999999999</v>
      </c>
      <c r="O104" s="43">
        <v>1.21</v>
      </c>
      <c r="P104" s="41">
        <f t="shared" si="27"/>
        <v>0.31000000000000005</v>
      </c>
      <c r="Q104" s="43">
        <v>1.01</v>
      </c>
      <c r="R104" s="41">
        <f t="shared" si="28"/>
        <v>0.3600000000000001</v>
      </c>
      <c r="S104" s="49">
        <v>19</v>
      </c>
      <c r="T104" s="46">
        <f t="shared" si="25"/>
        <v>23</v>
      </c>
      <c r="U104" s="43">
        <v>3.59</v>
      </c>
      <c r="V104" s="50">
        <f t="shared" si="29"/>
        <v>0.6100000000000003</v>
      </c>
    </row>
    <row r="105" spans="1:22" ht="12.75">
      <c r="A105" s="47">
        <f t="shared" si="13"/>
        <v>39036</v>
      </c>
      <c r="B105" s="48">
        <f t="shared" si="14"/>
        <v>39042</v>
      </c>
      <c r="C105" s="43">
        <v>3.27</v>
      </c>
      <c r="D105" s="41">
        <f t="shared" si="26"/>
        <v>2.0399999999999996</v>
      </c>
      <c r="E105" s="43">
        <v>2.86</v>
      </c>
      <c r="F105" s="41">
        <f t="shared" si="31"/>
        <v>0.56</v>
      </c>
      <c r="G105" s="43">
        <v>2.59</v>
      </c>
      <c r="H105" s="41">
        <v>0</v>
      </c>
      <c r="I105" s="43">
        <v>2.43</v>
      </c>
      <c r="J105" s="41">
        <v>0</v>
      </c>
      <c r="K105" s="43">
        <v>2.36</v>
      </c>
      <c r="L105" s="41">
        <v>0</v>
      </c>
      <c r="M105" s="43">
        <v>1.94</v>
      </c>
      <c r="N105" s="41">
        <f t="shared" si="32"/>
        <v>0.16999999999999993</v>
      </c>
      <c r="O105" s="43">
        <v>1.22</v>
      </c>
      <c r="P105" s="41">
        <f t="shared" si="27"/>
        <v>0.30000000000000004</v>
      </c>
      <c r="Q105" s="43">
        <v>1.03</v>
      </c>
      <c r="R105" s="41">
        <f t="shared" si="28"/>
        <v>0.3400000000000001</v>
      </c>
      <c r="S105" s="49">
        <v>19</v>
      </c>
      <c r="T105" s="46">
        <f t="shared" si="25"/>
        <v>23</v>
      </c>
      <c r="U105" s="43">
        <v>3.36</v>
      </c>
      <c r="V105" s="50">
        <f t="shared" si="29"/>
        <v>0.8400000000000003</v>
      </c>
    </row>
    <row r="106" spans="1:22" ht="12.75">
      <c r="A106" s="47">
        <f t="shared" si="13"/>
        <v>39029</v>
      </c>
      <c r="B106" s="48">
        <f t="shared" si="14"/>
        <v>39035</v>
      </c>
      <c r="C106" s="43">
        <v>3.36</v>
      </c>
      <c r="D106" s="41">
        <f t="shared" si="26"/>
        <v>1.9499999999999997</v>
      </c>
      <c r="E106" s="43">
        <v>3</v>
      </c>
      <c r="F106" s="41">
        <f t="shared" si="31"/>
        <v>0.41999999999999993</v>
      </c>
      <c r="G106" s="43">
        <v>2.71</v>
      </c>
      <c r="H106" s="41">
        <v>0</v>
      </c>
      <c r="I106" s="43">
        <v>2.54</v>
      </c>
      <c r="J106" s="41">
        <v>0</v>
      </c>
      <c r="K106" s="43">
        <v>2.4</v>
      </c>
      <c r="L106" s="41">
        <v>0</v>
      </c>
      <c r="M106" s="43">
        <v>1.99</v>
      </c>
      <c r="N106" s="41">
        <f t="shared" si="32"/>
        <v>0.11999999999999988</v>
      </c>
      <c r="O106" s="43">
        <v>1.28</v>
      </c>
      <c r="P106" s="41">
        <f t="shared" si="27"/>
        <v>0.24</v>
      </c>
      <c r="Q106" s="43">
        <v>1.07</v>
      </c>
      <c r="R106" s="41">
        <f t="shared" si="28"/>
        <v>0.30000000000000004</v>
      </c>
      <c r="S106" s="49">
        <v>16</v>
      </c>
      <c r="T106" s="46">
        <f t="shared" si="25"/>
        <v>26</v>
      </c>
      <c r="U106" s="43">
        <v>3.36</v>
      </c>
      <c r="V106" s="50">
        <f t="shared" si="29"/>
        <v>0.8400000000000003</v>
      </c>
    </row>
    <row r="107" spans="1:22" ht="12.75">
      <c r="A107" s="47">
        <f t="shared" si="13"/>
        <v>39022</v>
      </c>
      <c r="B107" s="48">
        <f t="shared" si="14"/>
        <v>39028</v>
      </c>
      <c r="C107" s="43">
        <v>3.13</v>
      </c>
      <c r="D107" s="41">
        <f t="shared" si="26"/>
        <v>2.1799999999999997</v>
      </c>
      <c r="E107" s="43">
        <v>2.72</v>
      </c>
      <c r="F107" s="41">
        <f t="shared" si="31"/>
        <v>0.6999999999999997</v>
      </c>
      <c r="G107" s="43">
        <v>2.46</v>
      </c>
      <c r="H107" s="41">
        <f>SUM(-G107,2.49)</f>
        <v>0.03000000000000025</v>
      </c>
      <c r="I107" s="43">
        <v>2.28</v>
      </c>
      <c r="J107" s="41">
        <f>SUM(-I107,2.28)</f>
        <v>0</v>
      </c>
      <c r="K107" s="43">
        <v>2.16</v>
      </c>
      <c r="L107" s="41">
        <f>SUM(-K107,2.24)</f>
        <v>0.08000000000000007</v>
      </c>
      <c r="M107" s="43">
        <v>1.87</v>
      </c>
      <c r="N107" s="41">
        <f t="shared" si="32"/>
        <v>0.23999999999999977</v>
      </c>
      <c r="O107" s="43">
        <v>1.19</v>
      </c>
      <c r="P107" s="41">
        <f t="shared" si="27"/>
        <v>0.33000000000000007</v>
      </c>
      <c r="Q107" s="43">
        <v>1.03</v>
      </c>
      <c r="R107" s="41">
        <f t="shared" si="28"/>
        <v>0.3400000000000001</v>
      </c>
      <c r="S107" s="49">
        <v>20</v>
      </c>
      <c r="T107" s="46">
        <f t="shared" si="25"/>
        <v>22</v>
      </c>
      <c r="U107" s="43">
        <v>3.36</v>
      </c>
      <c r="V107" s="50">
        <f t="shared" si="29"/>
        <v>0.8400000000000003</v>
      </c>
    </row>
    <row r="108" spans="1:22" ht="12.75">
      <c r="A108" s="47">
        <f t="shared" si="13"/>
        <v>39015</v>
      </c>
      <c r="B108" s="48">
        <f t="shared" si="14"/>
        <v>39021</v>
      </c>
      <c r="C108" s="43">
        <v>3.08</v>
      </c>
      <c r="D108" s="41">
        <f t="shared" si="26"/>
        <v>2.2299999999999995</v>
      </c>
      <c r="E108" s="43">
        <v>2.61</v>
      </c>
      <c r="F108" s="41">
        <f t="shared" si="31"/>
        <v>0.81</v>
      </c>
      <c r="G108" s="43">
        <v>2.34</v>
      </c>
      <c r="H108" s="41">
        <f>SUM(-G108,2.49)</f>
        <v>0.15000000000000036</v>
      </c>
      <c r="I108" s="43">
        <v>2.12</v>
      </c>
      <c r="J108" s="41">
        <f>SUM(-I108,2.28)</f>
        <v>0.1599999999999997</v>
      </c>
      <c r="K108" s="43">
        <v>1.99</v>
      </c>
      <c r="L108" s="41">
        <f>SUM(-K108,2.24)</f>
        <v>0.2500000000000002</v>
      </c>
      <c r="M108" s="43">
        <v>1.76</v>
      </c>
      <c r="N108" s="41">
        <f t="shared" si="32"/>
        <v>0.34999999999999987</v>
      </c>
      <c r="O108" s="43">
        <v>1.17</v>
      </c>
      <c r="P108" s="41">
        <f t="shared" si="27"/>
        <v>0.3500000000000001</v>
      </c>
      <c r="Q108" s="43">
        <v>1.02</v>
      </c>
      <c r="R108" s="41">
        <f t="shared" si="28"/>
        <v>0.3500000000000001</v>
      </c>
      <c r="S108" s="49">
        <v>19</v>
      </c>
      <c r="T108" s="46">
        <f t="shared" si="25"/>
        <v>23</v>
      </c>
      <c r="U108" s="43">
        <v>3.32</v>
      </c>
      <c r="V108" s="50">
        <f t="shared" si="29"/>
        <v>0.8800000000000003</v>
      </c>
    </row>
    <row r="109" spans="1:22" ht="12.75">
      <c r="A109" s="47">
        <f t="shared" si="13"/>
        <v>39008</v>
      </c>
      <c r="B109" s="48">
        <f t="shared" si="14"/>
        <v>39014</v>
      </c>
      <c r="C109" s="43">
        <v>3.05</v>
      </c>
      <c r="D109" s="41">
        <f t="shared" si="26"/>
        <v>2.26</v>
      </c>
      <c r="E109" s="43">
        <v>2.55</v>
      </c>
      <c r="F109" s="41">
        <f t="shared" si="31"/>
        <v>0.8700000000000001</v>
      </c>
      <c r="G109" s="43">
        <v>2.27</v>
      </c>
      <c r="H109" s="41">
        <f>SUM(-G109,2.49)</f>
        <v>0.2200000000000002</v>
      </c>
      <c r="I109" s="43">
        <v>2.03</v>
      </c>
      <c r="J109" s="41">
        <f>SUM(-I109,2.28)</f>
        <v>0.25</v>
      </c>
      <c r="K109" s="43">
        <v>1.92</v>
      </c>
      <c r="L109" s="41">
        <f>SUM(-K109,2.24)</f>
        <v>0.3200000000000003</v>
      </c>
      <c r="M109" s="43">
        <v>1.71</v>
      </c>
      <c r="N109" s="41">
        <f t="shared" si="32"/>
        <v>0.3999999999999999</v>
      </c>
      <c r="O109" s="43">
        <v>1.15</v>
      </c>
      <c r="P109" s="41">
        <f t="shared" si="27"/>
        <v>0.3700000000000001</v>
      </c>
      <c r="Q109" s="43">
        <v>1</v>
      </c>
      <c r="R109" s="41">
        <f t="shared" si="28"/>
        <v>0.3700000000000001</v>
      </c>
      <c r="S109" s="49">
        <v>19</v>
      </c>
      <c r="T109" s="46">
        <f t="shared" si="25"/>
        <v>23</v>
      </c>
      <c r="U109" s="43">
        <v>3.32</v>
      </c>
      <c r="V109" s="50">
        <f t="shared" si="29"/>
        <v>0.8800000000000003</v>
      </c>
    </row>
    <row r="110" spans="1:22" ht="12.75">
      <c r="A110" s="47">
        <f t="shared" si="13"/>
        <v>39001</v>
      </c>
      <c r="B110" s="48">
        <f t="shared" si="14"/>
        <v>39007</v>
      </c>
      <c r="C110" s="43">
        <v>3.05</v>
      </c>
      <c r="D110" s="41">
        <f t="shared" si="26"/>
        <v>2.26</v>
      </c>
      <c r="E110" s="43">
        <v>2.54</v>
      </c>
      <c r="F110" s="41">
        <f t="shared" si="31"/>
        <v>0.8799999999999999</v>
      </c>
      <c r="G110" s="43">
        <v>2.25</v>
      </c>
      <c r="H110" s="41">
        <f>SUM(-G110,2.49)</f>
        <v>0.2400000000000002</v>
      </c>
      <c r="I110" s="43">
        <v>2</v>
      </c>
      <c r="J110" s="41">
        <f>SUM(-I110,2.28)</f>
        <v>0.2799999999999998</v>
      </c>
      <c r="K110" s="43">
        <v>1.9</v>
      </c>
      <c r="L110" s="41">
        <f>SUM(-K110,2.24)</f>
        <v>0.3400000000000003</v>
      </c>
      <c r="M110" s="43">
        <v>1.71</v>
      </c>
      <c r="N110" s="41">
        <f t="shared" si="32"/>
        <v>0.3999999999999999</v>
      </c>
      <c r="O110" s="43">
        <v>1.15</v>
      </c>
      <c r="P110" s="41">
        <f t="shared" si="27"/>
        <v>0.3700000000000001</v>
      </c>
      <c r="Q110" s="43">
        <v>1.01</v>
      </c>
      <c r="R110" s="41">
        <f t="shared" si="28"/>
        <v>0.3600000000000001</v>
      </c>
      <c r="S110" s="49">
        <v>19</v>
      </c>
      <c r="T110" s="46">
        <f t="shared" si="25"/>
        <v>23</v>
      </c>
      <c r="U110" s="43">
        <v>3.32</v>
      </c>
      <c r="V110" s="50">
        <f t="shared" si="29"/>
        <v>0.8800000000000003</v>
      </c>
    </row>
    <row r="111" spans="1:22" ht="12.75">
      <c r="A111" s="47">
        <v>38994</v>
      </c>
      <c r="B111" s="48">
        <f t="shared" si="14"/>
        <v>39000</v>
      </c>
      <c r="C111" s="43">
        <v>3.07</v>
      </c>
      <c r="D111" s="41">
        <f t="shared" si="26"/>
        <v>2.2399999999999998</v>
      </c>
      <c r="E111" s="43">
        <v>2.58</v>
      </c>
      <c r="F111" s="41">
        <f t="shared" si="31"/>
        <v>0.8399999999999999</v>
      </c>
      <c r="G111" s="43">
        <v>2.28</v>
      </c>
      <c r="H111" s="41">
        <f>SUM(-G111,2.49)</f>
        <v>0.2100000000000004</v>
      </c>
      <c r="I111" s="43">
        <v>2.03</v>
      </c>
      <c r="J111" s="41">
        <f>SUM(-I111,2.28)</f>
        <v>0.25</v>
      </c>
      <c r="K111" s="43">
        <v>1.92</v>
      </c>
      <c r="L111" s="41">
        <f>SUM(-K111,2.24)</f>
        <v>0.3200000000000003</v>
      </c>
      <c r="M111" s="43">
        <v>1.74</v>
      </c>
      <c r="N111" s="41">
        <f t="shared" si="32"/>
        <v>0.3699999999999999</v>
      </c>
      <c r="O111" s="43">
        <v>1.16</v>
      </c>
      <c r="P111" s="41">
        <f t="shared" si="27"/>
        <v>0.3600000000000001</v>
      </c>
      <c r="Q111" s="43">
        <v>1.01</v>
      </c>
      <c r="R111" s="41">
        <f t="shared" si="28"/>
        <v>0.3600000000000001</v>
      </c>
      <c r="S111" s="49">
        <v>19</v>
      </c>
      <c r="T111" s="46">
        <f t="shared" si="25"/>
        <v>23</v>
      </c>
      <c r="U111" s="43">
        <v>3.55</v>
      </c>
      <c r="V111" s="50">
        <f t="shared" si="29"/>
        <v>0.6500000000000004</v>
      </c>
    </row>
    <row r="112" ht="12.75">
      <c r="V112" s="59"/>
    </row>
    <row r="113" ht="12.75">
      <c r="V113" s="59"/>
    </row>
    <row r="114" spans="3:22" ht="12.75">
      <c r="C114" s="60"/>
      <c r="D114" s="60"/>
      <c r="E114" s="61"/>
      <c r="V114" s="59"/>
    </row>
    <row r="115" ht="12.75">
      <c r="V115" s="59"/>
    </row>
    <row r="116" ht="12.75">
      <c r="V116" s="59"/>
    </row>
    <row r="117" ht="12.75">
      <c r="V117" s="59"/>
    </row>
    <row r="118" ht="12.75">
      <c r="V118" s="59"/>
    </row>
    <row r="119" ht="12.75">
      <c r="V119" s="59"/>
    </row>
    <row r="120" ht="12.75">
      <c r="V120" s="59"/>
    </row>
    <row r="121" ht="12.75">
      <c r="V121" s="59"/>
    </row>
    <row r="122" ht="12.75">
      <c r="V122" s="59"/>
    </row>
    <row r="123" ht="12.75">
      <c r="V123" s="59"/>
    </row>
    <row r="124" ht="12.75">
      <c r="V124" s="59"/>
    </row>
    <row r="125" ht="12.75">
      <c r="V125" s="59"/>
    </row>
    <row r="126" ht="12.75">
      <c r="V126" s="59"/>
    </row>
    <row r="127" ht="12.75">
      <c r="V127" s="59"/>
    </row>
    <row r="128" ht="12.75">
      <c r="V128" s="59"/>
    </row>
    <row r="129" ht="12.75">
      <c r="V129" s="59"/>
    </row>
    <row r="130" ht="12.75">
      <c r="V130" s="59"/>
    </row>
    <row r="131" ht="12.75">
      <c r="V131" s="59"/>
    </row>
    <row r="132" ht="12.75">
      <c r="V132" s="59"/>
    </row>
    <row r="133" ht="12.75">
      <c r="V133" s="59"/>
    </row>
    <row r="134" ht="12.75">
      <c r="V134" s="59"/>
    </row>
    <row r="135" ht="12.75">
      <c r="V135" s="59"/>
    </row>
    <row r="136" ht="12.75">
      <c r="V136" s="59"/>
    </row>
    <row r="137" ht="12.75">
      <c r="V137" s="59"/>
    </row>
    <row r="138" ht="12.75">
      <c r="V138" s="59"/>
    </row>
    <row r="139" ht="12.75">
      <c r="V139" s="59"/>
    </row>
    <row r="140" ht="12.75">
      <c r="V140" s="59"/>
    </row>
    <row r="141" ht="12.75">
      <c r="V141" s="59"/>
    </row>
    <row r="142" ht="12.75">
      <c r="V142" s="59"/>
    </row>
    <row r="143" ht="12.75">
      <c r="V143" s="59"/>
    </row>
    <row r="144" ht="12.75">
      <c r="V144" s="59"/>
    </row>
    <row r="145" ht="12.75">
      <c r="V145" s="59"/>
    </row>
    <row r="146" ht="12.75">
      <c r="V146" s="59"/>
    </row>
    <row r="147" ht="12.75">
      <c r="V147" s="59"/>
    </row>
    <row r="148" ht="12.75">
      <c r="V148" s="59"/>
    </row>
    <row r="149" ht="12.75">
      <c r="V149" s="59"/>
    </row>
    <row r="150" ht="12.75">
      <c r="V150" s="59"/>
    </row>
    <row r="151" ht="12.75">
      <c r="V151" s="59"/>
    </row>
    <row r="152" ht="12.75">
      <c r="V152" s="59"/>
    </row>
    <row r="153" ht="12.75">
      <c r="V153" s="59"/>
    </row>
    <row r="154" ht="12.75">
      <c r="V154" s="59"/>
    </row>
    <row r="155" ht="12.75">
      <c r="V155" s="59"/>
    </row>
    <row r="156" ht="12.75">
      <c r="V156" s="59"/>
    </row>
    <row r="157" ht="12.75">
      <c r="V157" s="59"/>
    </row>
    <row r="158" ht="12.75">
      <c r="V158" s="59"/>
    </row>
    <row r="159" ht="12.75">
      <c r="V159" s="59"/>
    </row>
    <row r="160" ht="12.75">
      <c r="V160" s="59"/>
    </row>
    <row r="161" ht="12.75">
      <c r="V161" s="59"/>
    </row>
    <row r="162" ht="12.75">
      <c r="V162" s="59"/>
    </row>
    <row r="163" ht="12.75">
      <c r="V163" s="59"/>
    </row>
    <row r="164" ht="12.75">
      <c r="V164" s="59"/>
    </row>
    <row r="165" ht="12.75">
      <c r="V165" s="59"/>
    </row>
    <row r="166" ht="12.75">
      <c r="V166" s="59"/>
    </row>
    <row r="167" ht="12.75">
      <c r="V167" s="59"/>
    </row>
    <row r="168" ht="12.75">
      <c r="V168" s="59"/>
    </row>
    <row r="169" ht="12.75">
      <c r="V169" s="59"/>
    </row>
    <row r="170" ht="12.75">
      <c r="V170" s="59"/>
    </row>
    <row r="171" ht="12.75">
      <c r="V171" s="59"/>
    </row>
    <row r="172" ht="12.75">
      <c r="V172" s="59"/>
    </row>
    <row r="173" ht="12.75">
      <c r="V173" s="59"/>
    </row>
    <row r="174" ht="12.75">
      <c r="V174" s="59"/>
    </row>
    <row r="175" ht="12.75">
      <c r="V175" s="59"/>
    </row>
    <row r="176" ht="12.75">
      <c r="V176" s="59"/>
    </row>
    <row r="177" ht="12.75">
      <c r="V177" s="59"/>
    </row>
    <row r="178" ht="12.75">
      <c r="V178" s="59"/>
    </row>
    <row r="179" ht="12.75">
      <c r="V179" s="59"/>
    </row>
    <row r="180" ht="12.75">
      <c r="V180" s="59"/>
    </row>
    <row r="181" ht="12.75">
      <c r="V181" s="59"/>
    </row>
    <row r="182" ht="12.75">
      <c r="V182" s="59"/>
    </row>
    <row r="183" ht="12.75">
      <c r="V183" s="59"/>
    </row>
    <row r="184" ht="12.75">
      <c r="V184" s="59"/>
    </row>
    <row r="185" ht="12.75">
      <c r="V185" s="59"/>
    </row>
    <row r="186" ht="12.75">
      <c r="V186" s="59"/>
    </row>
    <row r="187" ht="12.75">
      <c r="V187" s="59"/>
    </row>
    <row r="188" ht="12.75">
      <c r="V188" s="59"/>
    </row>
    <row r="189" ht="12.75">
      <c r="V189" s="59"/>
    </row>
    <row r="190" ht="12.75">
      <c r="V190" s="59"/>
    </row>
    <row r="191" ht="12.75">
      <c r="V191" s="59"/>
    </row>
    <row r="192" ht="12.75">
      <c r="V192" s="59"/>
    </row>
    <row r="193" ht="12.75">
      <c r="V193" s="59"/>
    </row>
    <row r="194" ht="12.75">
      <c r="V194" s="59"/>
    </row>
    <row r="195" ht="12.75">
      <c r="V195" s="59"/>
    </row>
    <row r="196" ht="12.75">
      <c r="V196" s="59"/>
    </row>
    <row r="197" ht="12.75">
      <c r="V197" s="59"/>
    </row>
    <row r="198" ht="12.75">
      <c r="V198" s="59"/>
    </row>
    <row r="199" ht="12.75">
      <c r="V199" s="59"/>
    </row>
    <row r="200" ht="12.75">
      <c r="V200" s="59"/>
    </row>
    <row r="201" ht="12.75">
      <c r="V201" s="59"/>
    </row>
    <row r="202" ht="12.75">
      <c r="V202" s="59"/>
    </row>
    <row r="203" ht="12.75">
      <c r="V203" s="59"/>
    </row>
    <row r="204" ht="12.75">
      <c r="V204" s="59"/>
    </row>
    <row r="205" ht="12.75">
      <c r="V205" s="59"/>
    </row>
    <row r="206" ht="12.75">
      <c r="V206" s="59"/>
    </row>
    <row r="207" ht="12.75">
      <c r="V207" s="59"/>
    </row>
    <row r="208" ht="12.75">
      <c r="V208" s="59"/>
    </row>
    <row r="209" ht="12.75">
      <c r="V209" s="59"/>
    </row>
    <row r="210" ht="12.75">
      <c r="V210" s="59"/>
    </row>
    <row r="211" ht="12.75">
      <c r="V211" s="59"/>
    </row>
    <row r="212" ht="12.75">
      <c r="V212" s="59"/>
    </row>
    <row r="213" ht="12.75">
      <c r="V213" s="59"/>
    </row>
    <row r="214" ht="12.75">
      <c r="V214" s="59"/>
    </row>
    <row r="215" ht="12.75">
      <c r="V215" s="59"/>
    </row>
    <row r="216" ht="12.75">
      <c r="V216" s="59"/>
    </row>
    <row r="217" ht="12.75">
      <c r="V217" s="59"/>
    </row>
    <row r="218" ht="12.75">
      <c r="V218" s="59"/>
    </row>
    <row r="219" ht="12.75">
      <c r="V219" s="59"/>
    </row>
    <row r="220" ht="12.75">
      <c r="V220" s="59"/>
    </row>
    <row r="221" ht="12.75">
      <c r="V221" s="59"/>
    </row>
    <row r="222" ht="12.75">
      <c r="V222" s="59"/>
    </row>
    <row r="223" ht="12.75">
      <c r="V223" s="59"/>
    </row>
    <row r="224" ht="12.75">
      <c r="V224" s="59"/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&amp;C&amp;"Arial,Bold"&amp;16WOOL LOAN, LOAN REPAYMENT, AND LDP RATES
Region 1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V35"/>
  <sheetViews>
    <sheetView tabSelected="1" workbookViewId="0" topLeftCell="A1">
      <selection activeCell="X10" sqref="X10"/>
    </sheetView>
  </sheetViews>
  <sheetFormatPr defaultColWidth="9.140625" defaultRowHeight="12.75"/>
  <cols>
    <col min="2" max="2" width="8.28125" style="0" customWidth="1"/>
    <col min="3" max="3" width="6.8515625" style="0" customWidth="1"/>
    <col min="4" max="5" width="6.57421875" style="0" customWidth="1"/>
    <col min="6" max="7" width="6.7109375" style="0" customWidth="1"/>
    <col min="8" max="8" width="6.28125" style="0" customWidth="1"/>
    <col min="9" max="9" width="7.00390625" style="0" customWidth="1"/>
    <col min="10" max="10" width="6.421875" style="0" customWidth="1"/>
    <col min="11" max="11" width="6.57421875" style="0" customWidth="1"/>
    <col min="12" max="12" width="7.00390625" style="0" customWidth="1"/>
    <col min="13" max="13" width="6.5742187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6.28125" style="0" customWidth="1"/>
    <col min="18" max="18" width="6.7109375" style="0" customWidth="1"/>
    <col min="19" max="19" width="5.8515625" style="0" customWidth="1"/>
    <col min="20" max="20" width="5.421875" style="0" customWidth="1"/>
    <col min="21" max="21" width="6.7109375" style="0" customWidth="1"/>
    <col min="22" max="22" width="7.140625" style="0" customWidth="1"/>
  </cols>
  <sheetData>
    <row r="1" spans="1:22" ht="12.75">
      <c r="A1" s="83" t="s">
        <v>0</v>
      </c>
      <c r="B1" s="77"/>
      <c r="C1" s="6"/>
      <c r="D1" s="7"/>
      <c r="E1" s="6"/>
      <c r="F1" s="7"/>
      <c r="G1" s="6"/>
      <c r="H1" s="7"/>
      <c r="I1" s="8"/>
      <c r="J1" s="7"/>
      <c r="K1" s="6"/>
      <c r="L1" s="6"/>
      <c r="M1" s="9"/>
      <c r="N1" s="6"/>
      <c r="O1" s="6"/>
      <c r="P1" s="7"/>
      <c r="Q1" s="6"/>
      <c r="R1" s="7"/>
      <c r="S1" s="7"/>
      <c r="T1" s="10"/>
      <c r="U1" s="8"/>
      <c r="V1" s="11"/>
    </row>
    <row r="2" spans="1:22" ht="12.75">
      <c r="A2" s="12" t="s">
        <v>1</v>
      </c>
      <c r="B2" s="13" t="s">
        <v>2</v>
      </c>
      <c r="C2" s="14"/>
      <c r="D2" s="15"/>
      <c r="E2" s="14"/>
      <c r="F2" s="15"/>
      <c r="G2" s="14"/>
      <c r="H2" s="15"/>
      <c r="I2" s="16"/>
      <c r="J2" s="15"/>
      <c r="K2" s="14"/>
      <c r="L2" s="14"/>
      <c r="M2" s="17"/>
      <c r="N2" s="14"/>
      <c r="O2" s="14"/>
      <c r="P2" s="15"/>
      <c r="Q2" s="14"/>
      <c r="R2" s="15"/>
      <c r="S2" s="15"/>
      <c r="T2" s="18"/>
      <c r="U2" s="16"/>
      <c r="V2" s="19"/>
    </row>
    <row r="3" spans="1:22" ht="12.75">
      <c r="A3" s="20">
        <v>0.0006944444444444445</v>
      </c>
      <c r="B3" s="19" t="s">
        <v>3</v>
      </c>
      <c r="C3" s="84" t="s">
        <v>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91"/>
    </row>
    <row r="4" spans="1:22" ht="12.75">
      <c r="A4" s="21" t="s">
        <v>5</v>
      </c>
      <c r="B4" s="19" t="s">
        <v>6</v>
      </c>
      <c r="C4" s="87" t="s">
        <v>7</v>
      </c>
      <c r="D4" s="88"/>
      <c r="E4" s="78" t="s">
        <v>8</v>
      </c>
      <c r="F4" s="88"/>
      <c r="G4" s="78" t="s">
        <v>9</v>
      </c>
      <c r="H4" s="88"/>
      <c r="I4" s="78" t="s">
        <v>10</v>
      </c>
      <c r="J4" s="88"/>
      <c r="K4" s="78" t="s">
        <v>11</v>
      </c>
      <c r="L4" s="88"/>
      <c r="M4" s="78" t="s">
        <v>12</v>
      </c>
      <c r="N4" s="88"/>
      <c r="O4" s="78" t="s">
        <v>13</v>
      </c>
      <c r="P4" s="88"/>
      <c r="Q4" s="78" t="s">
        <v>14</v>
      </c>
      <c r="R4" s="88"/>
      <c r="S4" s="76" t="s">
        <v>15</v>
      </c>
      <c r="T4" s="77"/>
      <c r="U4" s="78" t="s">
        <v>16</v>
      </c>
      <c r="V4" s="88"/>
    </row>
    <row r="5" spans="1:22" ht="12.75">
      <c r="A5" s="89" t="s">
        <v>37</v>
      </c>
      <c r="B5" s="90"/>
      <c r="C5" s="71" t="s">
        <v>18</v>
      </c>
      <c r="D5" s="72"/>
      <c r="E5" s="71" t="s">
        <v>19</v>
      </c>
      <c r="F5" s="72"/>
      <c r="G5" s="71" t="s">
        <v>20</v>
      </c>
      <c r="H5" s="72"/>
      <c r="I5" s="71" t="s">
        <v>21</v>
      </c>
      <c r="J5" s="72"/>
      <c r="K5" s="81" t="s">
        <v>22</v>
      </c>
      <c r="L5" s="82"/>
      <c r="M5" s="81" t="s">
        <v>23</v>
      </c>
      <c r="N5" s="82"/>
      <c r="O5" s="71" t="s">
        <v>24</v>
      </c>
      <c r="P5" s="72"/>
      <c r="Q5" s="71" t="s">
        <v>25</v>
      </c>
      <c r="R5" s="72"/>
      <c r="S5" s="73" t="s">
        <v>26</v>
      </c>
      <c r="T5" s="74"/>
      <c r="U5" s="71" t="s">
        <v>27</v>
      </c>
      <c r="V5" s="72"/>
    </row>
    <row r="6" spans="1:22" ht="12.75">
      <c r="A6" s="22" t="s">
        <v>28</v>
      </c>
      <c r="B6" s="23"/>
      <c r="C6" s="24" t="s">
        <v>29</v>
      </c>
      <c r="D6" s="12" t="s">
        <v>30</v>
      </c>
      <c r="E6" s="24" t="s">
        <v>29</v>
      </c>
      <c r="F6" s="12" t="s">
        <v>30</v>
      </c>
      <c r="G6" s="24" t="s">
        <v>29</v>
      </c>
      <c r="H6" s="12" t="s">
        <v>30</v>
      </c>
      <c r="I6" s="24" t="s">
        <v>29</v>
      </c>
      <c r="J6" s="12" t="s">
        <v>30</v>
      </c>
      <c r="K6" s="25" t="s">
        <v>29</v>
      </c>
      <c r="L6" s="26" t="s">
        <v>30</v>
      </c>
      <c r="M6" s="27" t="s">
        <v>29</v>
      </c>
      <c r="N6" s="17" t="s">
        <v>30</v>
      </c>
      <c r="O6" s="24" t="s">
        <v>29</v>
      </c>
      <c r="P6" s="21" t="s">
        <v>30</v>
      </c>
      <c r="Q6" s="17" t="s">
        <v>29</v>
      </c>
      <c r="R6" s="12" t="s">
        <v>30</v>
      </c>
      <c r="S6" s="12" t="s">
        <v>31</v>
      </c>
      <c r="T6" s="28" t="s">
        <v>30</v>
      </c>
      <c r="U6" s="24" t="s">
        <v>31</v>
      </c>
      <c r="V6" s="21" t="s">
        <v>30</v>
      </c>
    </row>
    <row r="7" spans="1:22" ht="12.75">
      <c r="A7" s="29"/>
      <c r="B7" s="30"/>
      <c r="C7" s="31" t="s">
        <v>32</v>
      </c>
      <c r="D7" s="32" t="s">
        <v>32</v>
      </c>
      <c r="E7" s="31" t="s">
        <v>32</v>
      </c>
      <c r="F7" s="32" t="s">
        <v>32</v>
      </c>
      <c r="G7" s="31" t="s">
        <v>32</v>
      </c>
      <c r="H7" s="33" t="s">
        <v>32</v>
      </c>
      <c r="I7" s="34" t="s">
        <v>32</v>
      </c>
      <c r="J7" s="33" t="s">
        <v>32</v>
      </c>
      <c r="K7" s="35" t="s">
        <v>32</v>
      </c>
      <c r="L7" s="31" t="s">
        <v>32</v>
      </c>
      <c r="M7" s="36" t="s">
        <v>32</v>
      </c>
      <c r="N7" s="34" t="s">
        <v>32</v>
      </c>
      <c r="O7" s="31" t="s">
        <v>32</v>
      </c>
      <c r="P7" s="32" t="s">
        <v>32</v>
      </c>
      <c r="Q7" s="31" t="s">
        <v>32</v>
      </c>
      <c r="R7" s="32" t="s">
        <v>32</v>
      </c>
      <c r="S7" s="32" t="s">
        <v>33</v>
      </c>
      <c r="T7" s="37" t="s">
        <v>32</v>
      </c>
      <c r="U7" s="31" t="s">
        <v>33</v>
      </c>
      <c r="V7" s="33" t="s">
        <v>32</v>
      </c>
    </row>
    <row r="8" spans="1:22" ht="12.75">
      <c r="A8" s="47">
        <f aca="true" t="shared" si="0" ref="A8:A34">A9+7</f>
        <v>39911</v>
      </c>
      <c r="B8" s="48">
        <f aca="true" t="shared" si="1" ref="B8:B35">A8+6</f>
        <v>39917</v>
      </c>
      <c r="C8" s="43">
        <v>2.98</v>
      </c>
      <c r="D8" s="41">
        <f aca="true" t="shared" si="2" ref="D8:D35">IF(5.31-C8&lt;0,0,5.31-C8)</f>
        <v>2.3299999999999996</v>
      </c>
      <c r="E8" s="43">
        <v>2.52</v>
      </c>
      <c r="F8" s="41">
        <f aca="true" t="shared" si="3" ref="F8:F35">IF(3.42-E8&lt;0,0,3.42-E8)</f>
        <v>0.8999999999999999</v>
      </c>
      <c r="G8" s="43">
        <v>2.04</v>
      </c>
      <c r="H8" s="41">
        <f aca="true" t="shared" si="4" ref="H8:H35">IF(2.49-G8&lt;0,0,2.49-G8)</f>
        <v>0.4500000000000002</v>
      </c>
      <c r="I8" s="43">
        <v>1.96</v>
      </c>
      <c r="J8" s="41">
        <f aca="true" t="shared" si="5" ref="J8:J35">IF(2.28-I8&lt;0,0,2.28-I8)</f>
        <v>0.31999999999999984</v>
      </c>
      <c r="K8" s="43">
        <v>1.92</v>
      </c>
      <c r="L8" s="41">
        <f aca="true" t="shared" si="6" ref="L8:L35">IF(2.24-K8&lt;0,0,2.24-K8)</f>
        <v>0.3200000000000003</v>
      </c>
      <c r="M8" s="43">
        <v>1.66</v>
      </c>
      <c r="N8" s="41">
        <f aca="true" t="shared" si="7" ref="N8:N35">IF(2.11-M8&lt;0,0,2.11-M8)</f>
        <v>0.44999999999999996</v>
      </c>
      <c r="O8" s="43">
        <v>1.12</v>
      </c>
      <c r="P8" s="41">
        <f aca="true" t="shared" si="8" ref="P8:P35">IF(1.52-O8&lt;0,0,1.52-O8)</f>
        <v>0.3999999999999999</v>
      </c>
      <c r="Q8" s="43">
        <v>0.95</v>
      </c>
      <c r="R8" s="41">
        <f aca="true" t="shared" si="9" ref="R8:R35">IF(1.37-Q8&lt;0,0,1.37-Q8)</f>
        <v>0.42000000000000015</v>
      </c>
      <c r="S8" s="49">
        <v>13</v>
      </c>
      <c r="T8" s="46">
        <f aca="true" t="shared" si="10" ref="T8:T35">IF(42-S8&lt;0,0,42-S8)</f>
        <v>29</v>
      </c>
      <c r="U8" s="43">
        <v>2.99</v>
      </c>
      <c r="V8" s="50">
        <f aca="true" t="shared" si="11" ref="V8:V35">IF(4.2-U8&lt;0,0,4.2-U8)</f>
        <v>1.21</v>
      </c>
    </row>
    <row r="9" spans="1:22" ht="12.75">
      <c r="A9" s="47">
        <f t="shared" si="0"/>
        <v>39904</v>
      </c>
      <c r="B9" s="48">
        <f t="shared" si="1"/>
        <v>39910</v>
      </c>
      <c r="C9" s="43">
        <v>2.93</v>
      </c>
      <c r="D9" s="41">
        <f t="shared" si="2"/>
        <v>2.3799999999999994</v>
      </c>
      <c r="E9" s="43">
        <v>2.47</v>
      </c>
      <c r="F9" s="41">
        <f t="shared" si="3"/>
        <v>0.9499999999999997</v>
      </c>
      <c r="G9" s="43">
        <v>1.99</v>
      </c>
      <c r="H9" s="41">
        <f t="shared" si="4"/>
        <v>0.5000000000000002</v>
      </c>
      <c r="I9" s="43">
        <v>1.91</v>
      </c>
      <c r="J9" s="41">
        <f t="shared" si="5"/>
        <v>0.3699999999999999</v>
      </c>
      <c r="K9" s="43">
        <v>1.88</v>
      </c>
      <c r="L9" s="41">
        <f t="shared" si="6"/>
        <v>0.3600000000000003</v>
      </c>
      <c r="M9" s="43">
        <v>1.63</v>
      </c>
      <c r="N9" s="41">
        <f t="shared" si="7"/>
        <v>0.48</v>
      </c>
      <c r="O9" s="43">
        <v>1.07</v>
      </c>
      <c r="P9" s="41">
        <f t="shared" si="8"/>
        <v>0.44999999999999996</v>
      </c>
      <c r="Q9" s="43">
        <v>0.9</v>
      </c>
      <c r="R9" s="41">
        <f t="shared" si="9"/>
        <v>0.4700000000000001</v>
      </c>
      <c r="S9" s="49">
        <v>13</v>
      </c>
      <c r="T9" s="46">
        <f t="shared" si="10"/>
        <v>29</v>
      </c>
      <c r="U9" s="43">
        <v>2.95</v>
      </c>
      <c r="V9" s="50">
        <f t="shared" si="11"/>
        <v>1.25</v>
      </c>
    </row>
    <row r="10" spans="1:22" ht="12.75">
      <c r="A10" s="47">
        <f t="shared" si="0"/>
        <v>39897</v>
      </c>
      <c r="B10" s="48">
        <f t="shared" si="1"/>
        <v>39903</v>
      </c>
      <c r="C10" s="43">
        <v>2.8</v>
      </c>
      <c r="D10" s="41">
        <f t="shared" si="2"/>
        <v>2.51</v>
      </c>
      <c r="E10" s="43">
        <v>2.37</v>
      </c>
      <c r="F10" s="41">
        <f t="shared" si="3"/>
        <v>1.0499999999999998</v>
      </c>
      <c r="G10" s="43">
        <v>1.92</v>
      </c>
      <c r="H10" s="41">
        <f t="shared" si="4"/>
        <v>0.5700000000000003</v>
      </c>
      <c r="I10" s="43">
        <v>1.83</v>
      </c>
      <c r="J10" s="41">
        <f t="shared" si="5"/>
        <v>0.44999999999999973</v>
      </c>
      <c r="K10" s="43">
        <v>1.8</v>
      </c>
      <c r="L10" s="41">
        <f t="shared" si="6"/>
        <v>0.44000000000000017</v>
      </c>
      <c r="M10" s="43">
        <v>1.58</v>
      </c>
      <c r="N10" s="41">
        <f t="shared" si="7"/>
        <v>0.5299999999999998</v>
      </c>
      <c r="O10" s="43">
        <v>1.04</v>
      </c>
      <c r="P10" s="41">
        <f t="shared" si="8"/>
        <v>0.48</v>
      </c>
      <c r="Q10" s="43">
        <v>0.88</v>
      </c>
      <c r="R10" s="41">
        <f t="shared" si="9"/>
        <v>0.4900000000000001</v>
      </c>
      <c r="S10" s="49">
        <v>13</v>
      </c>
      <c r="T10" s="46">
        <f t="shared" si="10"/>
        <v>29</v>
      </c>
      <c r="U10" s="43">
        <v>2.95</v>
      </c>
      <c r="V10" s="50">
        <f t="shared" si="11"/>
        <v>1.25</v>
      </c>
    </row>
    <row r="11" spans="1:22" ht="12.75">
      <c r="A11" s="47">
        <f t="shared" si="0"/>
        <v>39890</v>
      </c>
      <c r="B11" s="48">
        <f t="shared" si="1"/>
        <v>39896</v>
      </c>
      <c r="C11" s="43">
        <v>2.68</v>
      </c>
      <c r="D11" s="41">
        <f t="shared" si="2"/>
        <v>2.6299999999999994</v>
      </c>
      <c r="E11" s="43">
        <v>2.27</v>
      </c>
      <c r="F11" s="41">
        <f t="shared" si="3"/>
        <v>1.15</v>
      </c>
      <c r="G11" s="43">
        <v>1.82</v>
      </c>
      <c r="H11" s="41">
        <f t="shared" si="4"/>
        <v>0.6700000000000002</v>
      </c>
      <c r="I11" s="43">
        <v>1.77</v>
      </c>
      <c r="J11" s="41">
        <f t="shared" si="5"/>
        <v>0.5099999999999998</v>
      </c>
      <c r="K11" s="43">
        <v>1.74</v>
      </c>
      <c r="L11" s="41">
        <f t="shared" si="6"/>
        <v>0.5000000000000002</v>
      </c>
      <c r="M11" s="43">
        <v>1.52</v>
      </c>
      <c r="N11" s="41">
        <f t="shared" si="7"/>
        <v>0.5899999999999999</v>
      </c>
      <c r="O11" s="43">
        <v>1.02</v>
      </c>
      <c r="P11" s="41">
        <f t="shared" si="8"/>
        <v>0.5</v>
      </c>
      <c r="Q11" s="43">
        <v>0.88</v>
      </c>
      <c r="R11" s="41">
        <f t="shared" si="9"/>
        <v>0.4900000000000001</v>
      </c>
      <c r="S11" s="49">
        <v>13</v>
      </c>
      <c r="T11" s="46">
        <f t="shared" si="10"/>
        <v>29</v>
      </c>
      <c r="U11" s="43">
        <v>2.59</v>
      </c>
      <c r="V11" s="50">
        <f t="shared" si="11"/>
        <v>1.6100000000000003</v>
      </c>
    </row>
    <row r="12" spans="1:22" ht="12.75">
      <c r="A12" s="47">
        <f t="shared" si="0"/>
        <v>39883</v>
      </c>
      <c r="B12" s="48">
        <f t="shared" si="1"/>
        <v>39889</v>
      </c>
      <c r="C12" s="43">
        <v>2.52</v>
      </c>
      <c r="D12" s="41">
        <f t="shared" si="2"/>
        <v>2.7899999999999996</v>
      </c>
      <c r="E12" s="43">
        <v>2.17</v>
      </c>
      <c r="F12" s="41">
        <f t="shared" si="3"/>
        <v>1.25</v>
      </c>
      <c r="G12" s="43">
        <v>1.8</v>
      </c>
      <c r="H12" s="41">
        <f t="shared" si="4"/>
        <v>0.6900000000000002</v>
      </c>
      <c r="I12" s="43">
        <v>1.73</v>
      </c>
      <c r="J12" s="41">
        <f t="shared" si="5"/>
        <v>0.5499999999999998</v>
      </c>
      <c r="K12" s="43">
        <v>1.7</v>
      </c>
      <c r="L12" s="41">
        <f t="shared" si="6"/>
        <v>0.5400000000000003</v>
      </c>
      <c r="M12" s="43">
        <v>1.5</v>
      </c>
      <c r="N12" s="41">
        <f t="shared" si="7"/>
        <v>0.6099999999999999</v>
      </c>
      <c r="O12" s="43">
        <v>1.01</v>
      </c>
      <c r="P12" s="41">
        <f t="shared" si="8"/>
        <v>0.51</v>
      </c>
      <c r="Q12" s="43">
        <v>0.86</v>
      </c>
      <c r="R12" s="41">
        <f t="shared" si="9"/>
        <v>0.5100000000000001</v>
      </c>
      <c r="S12" s="49">
        <v>13</v>
      </c>
      <c r="T12" s="46">
        <f t="shared" si="10"/>
        <v>29</v>
      </c>
      <c r="U12" s="43">
        <v>2.59</v>
      </c>
      <c r="V12" s="50">
        <f t="shared" si="11"/>
        <v>1.6100000000000003</v>
      </c>
    </row>
    <row r="13" spans="1:22" ht="12.75">
      <c r="A13" s="47">
        <f t="shared" si="0"/>
        <v>39876</v>
      </c>
      <c r="B13" s="48">
        <f t="shared" si="1"/>
        <v>39882</v>
      </c>
      <c r="C13" s="43">
        <v>2.49</v>
      </c>
      <c r="D13" s="41">
        <f t="shared" si="2"/>
        <v>2.8199999999999994</v>
      </c>
      <c r="E13" s="43">
        <v>2.17</v>
      </c>
      <c r="F13" s="41">
        <f t="shared" si="3"/>
        <v>1.25</v>
      </c>
      <c r="G13" s="43">
        <v>1.82</v>
      </c>
      <c r="H13" s="41">
        <f t="shared" si="4"/>
        <v>0.6700000000000002</v>
      </c>
      <c r="I13" s="43">
        <v>1.77</v>
      </c>
      <c r="J13" s="41">
        <f t="shared" si="5"/>
        <v>0.5099999999999998</v>
      </c>
      <c r="K13" s="43">
        <v>1.72</v>
      </c>
      <c r="L13" s="41">
        <f t="shared" si="6"/>
        <v>0.5200000000000002</v>
      </c>
      <c r="M13" s="43">
        <v>1.51</v>
      </c>
      <c r="N13" s="41">
        <f t="shared" si="7"/>
        <v>0.5999999999999999</v>
      </c>
      <c r="O13" s="43">
        <v>1.02</v>
      </c>
      <c r="P13" s="41">
        <f t="shared" si="8"/>
        <v>0.5</v>
      </c>
      <c r="Q13" s="43">
        <v>0.87</v>
      </c>
      <c r="R13" s="41">
        <f t="shared" si="9"/>
        <v>0.5000000000000001</v>
      </c>
      <c r="S13" s="49">
        <v>13</v>
      </c>
      <c r="T13" s="46">
        <f t="shared" si="10"/>
        <v>29</v>
      </c>
      <c r="U13" s="43">
        <v>2.44</v>
      </c>
      <c r="V13" s="50">
        <f t="shared" si="11"/>
        <v>1.7600000000000002</v>
      </c>
    </row>
    <row r="14" spans="1:22" ht="12.75">
      <c r="A14" s="47">
        <f t="shared" si="0"/>
        <v>39869</v>
      </c>
      <c r="B14" s="48">
        <f t="shared" si="1"/>
        <v>39875</v>
      </c>
      <c r="C14" s="43">
        <v>2.48</v>
      </c>
      <c r="D14" s="41">
        <f t="shared" si="2"/>
        <v>2.8299999999999996</v>
      </c>
      <c r="E14" s="43">
        <v>2.16</v>
      </c>
      <c r="F14" s="41">
        <f t="shared" si="3"/>
        <v>1.2599999999999998</v>
      </c>
      <c r="G14" s="43">
        <v>1.8</v>
      </c>
      <c r="H14" s="41">
        <f t="shared" si="4"/>
        <v>0.6900000000000002</v>
      </c>
      <c r="I14" s="43">
        <v>1.74</v>
      </c>
      <c r="J14" s="41">
        <f t="shared" si="5"/>
        <v>0.5399999999999998</v>
      </c>
      <c r="K14" s="43">
        <v>1.7</v>
      </c>
      <c r="L14" s="41">
        <f t="shared" si="6"/>
        <v>0.5400000000000003</v>
      </c>
      <c r="M14" s="43">
        <v>1.5</v>
      </c>
      <c r="N14" s="41">
        <f t="shared" si="7"/>
        <v>0.6099999999999999</v>
      </c>
      <c r="O14" s="43">
        <v>1.01</v>
      </c>
      <c r="P14" s="41">
        <f t="shared" si="8"/>
        <v>0.51</v>
      </c>
      <c r="Q14" s="43">
        <v>0.86</v>
      </c>
      <c r="R14" s="41">
        <f t="shared" si="9"/>
        <v>0.5100000000000001</v>
      </c>
      <c r="S14" s="49">
        <v>13</v>
      </c>
      <c r="T14" s="46">
        <f t="shared" si="10"/>
        <v>29</v>
      </c>
      <c r="U14" s="43">
        <v>2.44</v>
      </c>
      <c r="V14" s="50">
        <f t="shared" si="11"/>
        <v>1.7600000000000002</v>
      </c>
    </row>
    <row r="15" spans="1:22" ht="12.75">
      <c r="A15" s="47">
        <f t="shared" si="0"/>
        <v>39862</v>
      </c>
      <c r="B15" s="48">
        <f t="shared" si="1"/>
        <v>39868</v>
      </c>
      <c r="C15" s="43">
        <v>2.56</v>
      </c>
      <c r="D15" s="41">
        <f t="shared" si="2"/>
        <v>2.7499999999999996</v>
      </c>
      <c r="E15" s="43">
        <v>2.24</v>
      </c>
      <c r="F15" s="41">
        <f t="shared" si="3"/>
        <v>1.1799999999999997</v>
      </c>
      <c r="G15" s="43">
        <v>1.85</v>
      </c>
      <c r="H15" s="41">
        <f t="shared" si="4"/>
        <v>0.6400000000000001</v>
      </c>
      <c r="I15" s="43">
        <v>1.79</v>
      </c>
      <c r="J15" s="41">
        <f t="shared" si="5"/>
        <v>0.48999999999999977</v>
      </c>
      <c r="K15" s="43">
        <v>1.74</v>
      </c>
      <c r="L15" s="41">
        <f t="shared" si="6"/>
        <v>0.5000000000000002</v>
      </c>
      <c r="M15" s="43">
        <v>1.51</v>
      </c>
      <c r="N15" s="41">
        <f t="shared" si="7"/>
        <v>0.5999999999999999</v>
      </c>
      <c r="O15" s="43">
        <v>1</v>
      </c>
      <c r="P15" s="41">
        <f t="shared" si="8"/>
        <v>0.52</v>
      </c>
      <c r="Q15" s="43">
        <v>0.86</v>
      </c>
      <c r="R15" s="41">
        <f t="shared" si="9"/>
        <v>0.5100000000000001</v>
      </c>
      <c r="S15" s="49">
        <v>13</v>
      </c>
      <c r="T15" s="46">
        <f t="shared" si="10"/>
        <v>29</v>
      </c>
      <c r="U15" s="43">
        <v>2.44</v>
      </c>
      <c r="V15" s="50">
        <f t="shared" si="11"/>
        <v>1.7600000000000002</v>
      </c>
    </row>
    <row r="16" spans="1:22" ht="12.75">
      <c r="A16" s="47">
        <f t="shared" si="0"/>
        <v>39855</v>
      </c>
      <c r="B16" s="48">
        <f t="shared" si="1"/>
        <v>39861</v>
      </c>
      <c r="C16" s="43">
        <v>2.57</v>
      </c>
      <c r="D16" s="41">
        <f t="shared" si="2"/>
        <v>2.7399999999999998</v>
      </c>
      <c r="E16" s="43">
        <v>2.24</v>
      </c>
      <c r="F16" s="41">
        <f t="shared" si="3"/>
        <v>1.1799999999999997</v>
      </c>
      <c r="G16" s="43">
        <v>1.85</v>
      </c>
      <c r="H16" s="41">
        <f t="shared" si="4"/>
        <v>0.6400000000000001</v>
      </c>
      <c r="I16" s="43">
        <v>1.79</v>
      </c>
      <c r="J16" s="41">
        <f t="shared" si="5"/>
        <v>0.48999999999999977</v>
      </c>
      <c r="K16" s="43">
        <v>1.74</v>
      </c>
      <c r="L16" s="41">
        <f t="shared" si="6"/>
        <v>0.5000000000000002</v>
      </c>
      <c r="M16" s="43">
        <v>1.5</v>
      </c>
      <c r="N16" s="41">
        <f t="shared" si="7"/>
        <v>0.6099999999999999</v>
      </c>
      <c r="O16" s="43">
        <v>0.99</v>
      </c>
      <c r="P16" s="41">
        <f t="shared" si="8"/>
        <v>0.53</v>
      </c>
      <c r="Q16" s="43">
        <v>0.84</v>
      </c>
      <c r="R16" s="41">
        <f t="shared" si="9"/>
        <v>0.5300000000000001</v>
      </c>
      <c r="S16" s="49">
        <v>13</v>
      </c>
      <c r="T16" s="46">
        <f t="shared" si="10"/>
        <v>29</v>
      </c>
      <c r="U16" s="43">
        <v>2.65</v>
      </c>
      <c r="V16" s="50">
        <f t="shared" si="11"/>
        <v>1.5500000000000003</v>
      </c>
    </row>
    <row r="17" spans="1:22" ht="12.75">
      <c r="A17" s="47">
        <f t="shared" si="0"/>
        <v>39848</v>
      </c>
      <c r="B17" s="48">
        <f t="shared" si="1"/>
        <v>39854</v>
      </c>
      <c r="C17" s="43">
        <v>2.66</v>
      </c>
      <c r="D17" s="41">
        <f t="shared" si="2"/>
        <v>2.6499999999999995</v>
      </c>
      <c r="E17" s="43">
        <v>2.3</v>
      </c>
      <c r="F17" s="41">
        <f t="shared" si="3"/>
        <v>1.12</v>
      </c>
      <c r="G17" s="43">
        <v>1.89</v>
      </c>
      <c r="H17" s="41">
        <f t="shared" si="4"/>
        <v>0.6000000000000003</v>
      </c>
      <c r="I17" s="43">
        <v>1.81</v>
      </c>
      <c r="J17" s="41">
        <f t="shared" si="5"/>
        <v>0.46999999999999975</v>
      </c>
      <c r="K17" s="43">
        <v>1.76</v>
      </c>
      <c r="L17" s="41">
        <f t="shared" si="6"/>
        <v>0.4800000000000002</v>
      </c>
      <c r="M17" s="43">
        <v>1.54</v>
      </c>
      <c r="N17" s="41">
        <f t="shared" si="7"/>
        <v>0.5699999999999998</v>
      </c>
      <c r="O17" s="43">
        <v>1.01</v>
      </c>
      <c r="P17" s="41">
        <f t="shared" si="8"/>
        <v>0.51</v>
      </c>
      <c r="Q17" s="43">
        <v>0.84</v>
      </c>
      <c r="R17" s="41">
        <f t="shared" si="9"/>
        <v>0.5300000000000001</v>
      </c>
      <c r="S17" s="49">
        <v>13</v>
      </c>
      <c r="T17" s="46">
        <f t="shared" si="10"/>
        <v>29</v>
      </c>
      <c r="U17" s="43">
        <v>2.65</v>
      </c>
      <c r="V17" s="50">
        <f t="shared" si="11"/>
        <v>1.5500000000000003</v>
      </c>
    </row>
    <row r="18" spans="1:22" ht="12.75">
      <c r="A18" s="47">
        <f t="shared" si="0"/>
        <v>39841</v>
      </c>
      <c r="B18" s="48">
        <f t="shared" si="1"/>
        <v>39847</v>
      </c>
      <c r="C18" s="43">
        <v>2.69</v>
      </c>
      <c r="D18" s="41">
        <f t="shared" si="2"/>
        <v>2.6199999999999997</v>
      </c>
      <c r="E18" s="43">
        <v>2.32</v>
      </c>
      <c r="F18" s="41">
        <f t="shared" si="3"/>
        <v>1.1</v>
      </c>
      <c r="G18" s="43">
        <v>1.88</v>
      </c>
      <c r="H18" s="41">
        <f t="shared" si="4"/>
        <v>0.6100000000000003</v>
      </c>
      <c r="I18" s="43">
        <v>1.79</v>
      </c>
      <c r="J18" s="41">
        <f t="shared" si="5"/>
        <v>0.48999999999999977</v>
      </c>
      <c r="K18" s="43">
        <v>1.76</v>
      </c>
      <c r="L18" s="41">
        <f t="shared" si="6"/>
        <v>0.4800000000000002</v>
      </c>
      <c r="M18" s="43">
        <v>1.52</v>
      </c>
      <c r="N18" s="41">
        <f t="shared" si="7"/>
        <v>0.5899999999999999</v>
      </c>
      <c r="O18" s="43">
        <v>0.98</v>
      </c>
      <c r="P18" s="41">
        <f t="shared" si="8"/>
        <v>0.54</v>
      </c>
      <c r="Q18" s="43">
        <v>0.82</v>
      </c>
      <c r="R18" s="41">
        <f t="shared" si="9"/>
        <v>0.5500000000000002</v>
      </c>
      <c r="S18" s="49">
        <v>13</v>
      </c>
      <c r="T18" s="46">
        <f t="shared" si="10"/>
        <v>29</v>
      </c>
      <c r="U18" s="43">
        <v>2.65</v>
      </c>
      <c r="V18" s="50">
        <f t="shared" si="11"/>
        <v>1.5500000000000003</v>
      </c>
    </row>
    <row r="19" spans="1:22" ht="12.75">
      <c r="A19" s="47">
        <f t="shared" si="0"/>
        <v>39834</v>
      </c>
      <c r="B19" s="48">
        <f t="shared" si="1"/>
        <v>39840</v>
      </c>
      <c r="C19" s="43">
        <v>2.8</v>
      </c>
      <c r="D19" s="41">
        <f t="shared" si="2"/>
        <v>2.51</v>
      </c>
      <c r="E19" s="43">
        <v>2.37</v>
      </c>
      <c r="F19" s="41">
        <f t="shared" si="3"/>
        <v>1.0499999999999998</v>
      </c>
      <c r="G19" s="43">
        <v>1.93</v>
      </c>
      <c r="H19" s="41">
        <f t="shared" si="4"/>
        <v>0.5600000000000003</v>
      </c>
      <c r="I19" s="43">
        <v>1.83</v>
      </c>
      <c r="J19" s="41">
        <f t="shared" si="5"/>
        <v>0.44999999999999973</v>
      </c>
      <c r="K19" s="43">
        <v>1.78</v>
      </c>
      <c r="L19" s="41">
        <f t="shared" si="6"/>
        <v>0.4600000000000002</v>
      </c>
      <c r="M19" s="43">
        <v>1.54</v>
      </c>
      <c r="N19" s="41">
        <f t="shared" si="7"/>
        <v>0.5699999999999998</v>
      </c>
      <c r="O19" s="43">
        <v>0.99</v>
      </c>
      <c r="P19" s="41">
        <f t="shared" si="8"/>
        <v>0.53</v>
      </c>
      <c r="Q19" s="43">
        <v>0.82</v>
      </c>
      <c r="R19" s="41">
        <f t="shared" si="9"/>
        <v>0.5500000000000002</v>
      </c>
      <c r="S19" s="49">
        <v>13</v>
      </c>
      <c r="T19" s="46">
        <f t="shared" si="10"/>
        <v>29</v>
      </c>
      <c r="U19" s="43">
        <v>2.65</v>
      </c>
      <c r="V19" s="50">
        <f t="shared" si="11"/>
        <v>1.5500000000000003</v>
      </c>
    </row>
    <row r="20" spans="1:22" ht="12.75">
      <c r="A20" s="47">
        <f t="shared" si="0"/>
        <v>39827</v>
      </c>
      <c r="B20" s="48">
        <f t="shared" si="1"/>
        <v>39833</v>
      </c>
      <c r="C20" s="43">
        <v>2.98</v>
      </c>
      <c r="D20" s="41">
        <f t="shared" si="2"/>
        <v>2.3299999999999996</v>
      </c>
      <c r="E20" s="43">
        <v>2.54</v>
      </c>
      <c r="F20" s="41">
        <f t="shared" si="3"/>
        <v>0.8799999999999999</v>
      </c>
      <c r="G20" s="43">
        <v>2.04</v>
      </c>
      <c r="H20" s="41">
        <f t="shared" si="4"/>
        <v>0.4500000000000002</v>
      </c>
      <c r="I20" s="43">
        <v>1.98</v>
      </c>
      <c r="J20" s="41">
        <f t="shared" si="5"/>
        <v>0.2999999999999998</v>
      </c>
      <c r="K20" s="43">
        <v>1.95</v>
      </c>
      <c r="L20" s="41">
        <f t="shared" si="6"/>
        <v>0.29000000000000026</v>
      </c>
      <c r="M20" s="43">
        <v>1.63</v>
      </c>
      <c r="N20" s="41">
        <f t="shared" si="7"/>
        <v>0.48</v>
      </c>
      <c r="O20" s="43">
        <v>1.01</v>
      </c>
      <c r="P20" s="41">
        <f t="shared" si="8"/>
        <v>0.51</v>
      </c>
      <c r="Q20" s="43">
        <v>0.87</v>
      </c>
      <c r="R20" s="41">
        <f t="shared" si="9"/>
        <v>0.5000000000000001</v>
      </c>
      <c r="S20" s="49">
        <v>13</v>
      </c>
      <c r="T20" s="46">
        <f t="shared" si="10"/>
        <v>29</v>
      </c>
      <c r="U20" s="43">
        <v>2.65</v>
      </c>
      <c r="V20" s="50">
        <f t="shared" si="11"/>
        <v>1.5500000000000003</v>
      </c>
    </row>
    <row r="21" spans="1:22" ht="12.75">
      <c r="A21" s="47">
        <f t="shared" si="0"/>
        <v>39820</v>
      </c>
      <c r="B21" s="48">
        <f t="shared" si="1"/>
        <v>39826</v>
      </c>
      <c r="C21" s="43">
        <v>2.98</v>
      </c>
      <c r="D21" s="41">
        <f t="shared" si="2"/>
        <v>2.3299999999999996</v>
      </c>
      <c r="E21" s="43">
        <v>2.54</v>
      </c>
      <c r="F21" s="41">
        <f t="shared" si="3"/>
        <v>0.8799999999999999</v>
      </c>
      <c r="G21" s="43">
        <v>2.04</v>
      </c>
      <c r="H21" s="41">
        <f t="shared" si="4"/>
        <v>0.4500000000000002</v>
      </c>
      <c r="I21" s="43">
        <v>1.98</v>
      </c>
      <c r="J21" s="41">
        <f t="shared" si="5"/>
        <v>0.2999999999999998</v>
      </c>
      <c r="K21" s="43">
        <v>1.95</v>
      </c>
      <c r="L21" s="41">
        <f t="shared" si="6"/>
        <v>0.29000000000000026</v>
      </c>
      <c r="M21" s="43">
        <v>1.63</v>
      </c>
      <c r="N21" s="41">
        <f t="shared" si="7"/>
        <v>0.48</v>
      </c>
      <c r="O21" s="43">
        <v>1.01</v>
      </c>
      <c r="P21" s="41">
        <f t="shared" si="8"/>
        <v>0.51</v>
      </c>
      <c r="Q21" s="43">
        <v>0.87</v>
      </c>
      <c r="R21" s="41">
        <f t="shared" si="9"/>
        <v>0.5000000000000001</v>
      </c>
      <c r="S21" s="49">
        <v>13</v>
      </c>
      <c r="T21" s="46">
        <f t="shared" si="10"/>
        <v>29</v>
      </c>
      <c r="U21" s="43">
        <v>2.65</v>
      </c>
      <c r="V21" s="50">
        <f t="shared" si="11"/>
        <v>1.5500000000000003</v>
      </c>
    </row>
    <row r="22" spans="1:22" ht="12.75">
      <c r="A22" s="47">
        <f t="shared" si="0"/>
        <v>39813</v>
      </c>
      <c r="B22" s="48">
        <f t="shared" si="1"/>
        <v>39819</v>
      </c>
      <c r="C22" s="43">
        <v>2.98</v>
      </c>
      <c r="D22" s="41">
        <f t="shared" si="2"/>
        <v>2.3299999999999996</v>
      </c>
      <c r="E22" s="43">
        <v>2.54</v>
      </c>
      <c r="F22" s="41">
        <f t="shared" si="3"/>
        <v>0.8799999999999999</v>
      </c>
      <c r="G22" s="43">
        <v>2.04</v>
      </c>
      <c r="H22" s="41">
        <f t="shared" si="4"/>
        <v>0.4500000000000002</v>
      </c>
      <c r="I22" s="43">
        <v>1.98</v>
      </c>
      <c r="J22" s="41">
        <f t="shared" si="5"/>
        <v>0.2999999999999998</v>
      </c>
      <c r="K22" s="43">
        <v>1.95</v>
      </c>
      <c r="L22" s="41">
        <f t="shared" si="6"/>
        <v>0.29000000000000026</v>
      </c>
      <c r="M22" s="43">
        <v>1.63</v>
      </c>
      <c r="N22" s="41">
        <f t="shared" si="7"/>
        <v>0.48</v>
      </c>
      <c r="O22" s="43">
        <v>1.01</v>
      </c>
      <c r="P22" s="41">
        <f t="shared" si="8"/>
        <v>0.51</v>
      </c>
      <c r="Q22" s="43">
        <v>0.87</v>
      </c>
      <c r="R22" s="41">
        <f t="shared" si="9"/>
        <v>0.5000000000000001</v>
      </c>
      <c r="S22" s="49">
        <v>13</v>
      </c>
      <c r="T22" s="46">
        <f t="shared" si="10"/>
        <v>29</v>
      </c>
      <c r="U22" s="43">
        <v>2.65</v>
      </c>
      <c r="V22" s="50">
        <f t="shared" si="11"/>
        <v>1.5500000000000003</v>
      </c>
    </row>
    <row r="23" spans="1:22" ht="12.75">
      <c r="A23" s="47">
        <f t="shared" si="0"/>
        <v>39806</v>
      </c>
      <c r="B23" s="48">
        <f t="shared" si="1"/>
        <v>39812</v>
      </c>
      <c r="C23" s="43">
        <v>2.98</v>
      </c>
      <c r="D23" s="41">
        <f t="shared" si="2"/>
        <v>2.3299999999999996</v>
      </c>
      <c r="E23" s="43">
        <v>2.54</v>
      </c>
      <c r="F23" s="41">
        <f t="shared" si="3"/>
        <v>0.8799999999999999</v>
      </c>
      <c r="G23" s="43">
        <v>2.04</v>
      </c>
      <c r="H23" s="41">
        <f t="shared" si="4"/>
        <v>0.4500000000000002</v>
      </c>
      <c r="I23" s="43">
        <v>1.98</v>
      </c>
      <c r="J23" s="41">
        <f t="shared" si="5"/>
        <v>0.2999999999999998</v>
      </c>
      <c r="K23" s="43">
        <v>1.95</v>
      </c>
      <c r="L23" s="41">
        <f t="shared" si="6"/>
        <v>0.29000000000000026</v>
      </c>
      <c r="M23" s="43">
        <v>1.63</v>
      </c>
      <c r="N23" s="41">
        <f t="shared" si="7"/>
        <v>0.48</v>
      </c>
      <c r="O23" s="43">
        <v>1.01</v>
      </c>
      <c r="P23" s="41">
        <f t="shared" si="8"/>
        <v>0.51</v>
      </c>
      <c r="Q23" s="43">
        <v>0.87</v>
      </c>
      <c r="R23" s="41">
        <f t="shared" si="9"/>
        <v>0.5000000000000001</v>
      </c>
      <c r="S23" s="49">
        <v>26</v>
      </c>
      <c r="T23" s="46">
        <f t="shared" si="10"/>
        <v>16</v>
      </c>
      <c r="U23" s="43">
        <v>2.65</v>
      </c>
      <c r="V23" s="50">
        <f t="shared" si="11"/>
        <v>1.5500000000000003</v>
      </c>
    </row>
    <row r="24" spans="1:22" ht="12.75">
      <c r="A24" s="47">
        <f t="shared" si="0"/>
        <v>39799</v>
      </c>
      <c r="B24" s="48">
        <f t="shared" si="1"/>
        <v>39805</v>
      </c>
      <c r="C24" s="43">
        <v>2.92</v>
      </c>
      <c r="D24" s="41">
        <f t="shared" si="2"/>
        <v>2.3899999999999997</v>
      </c>
      <c r="E24" s="43">
        <v>2.5</v>
      </c>
      <c r="F24" s="41">
        <f t="shared" si="3"/>
        <v>0.9199999999999999</v>
      </c>
      <c r="G24" s="43">
        <v>1.99</v>
      </c>
      <c r="H24" s="41">
        <f t="shared" si="4"/>
        <v>0.5000000000000002</v>
      </c>
      <c r="I24" s="43">
        <v>1.87</v>
      </c>
      <c r="J24" s="41">
        <f t="shared" si="5"/>
        <v>0.4099999999999997</v>
      </c>
      <c r="K24" s="43">
        <v>1.83</v>
      </c>
      <c r="L24" s="41">
        <f t="shared" si="6"/>
        <v>0.41000000000000014</v>
      </c>
      <c r="M24" s="43">
        <v>1.55</v>
      </c>
      <c r="N24" s="41">
        <f t="shared" si="7"/>
        <v>0.5599999999999998</v>
      </c>
      <c r="O24" s="43">
        <v>1</v>
      </c>
      <c r="P24" s="41">
        <f t="shared" si="8"/>
        <v>0.52</v>
      </c>
      <c r="Q24" s="43">
        <v>0.88</v>
      </c>
      <c r="R24" s="41">
        <f t="shared" si="9"/>
        <v>0.4900000000000001</v>
      </c>
      <c r="S24" s="49">
        <v>26</v>
      </c>
      <c r="T24" s="46">
        <f t="shared" si="10"/>
        <v>16</v>
      </c>
      <c r="U24" s="43">
        <v>2.65</v>
      </c>
      <c r="V24" s="50">
        <f t="shared" si="11"/>
        <v>1.5500000000000003</v>
      </c>
    </row>
    <row r="25" spans="1:22" ht="12.75">
      <c r="A25" s="47">
        <f t="shared" si="0"/>
        <v>39792</v>
      </c>
      <c r="B25" s="48">
        <f t="shared" si="1"/>
        <v>39798</v>
      </c>
      <c r="C25" s="43">
        <v>2.88</v>
      </c>
      <c r="D25" s="41">
        <f t="shared" si="2"/>
        <v>2.4299999999999997</v>
      </c>
      <c r="E25" s="43">
        <v>2.52</v>
      </c>
      <c r="F25" s="41">
        <f t="shared" si="3"/>
        <v>0.8999999999999999</v>
      </c>
      <c r="G25" s="43">
        <v>1.97</v>
      </c>
      <c r="H25" s="41">
        <f t="shared" si="4"/>
        <v>0.5200000000000002</v>
      </c>
      <c r="I25" s="43">
        <v>1.84</v>
      </c>
      <c r="J25" s="41">
        <f t="shared" si="5"/>
        <v>0.4399999999999997</v>
      </c>
      <c r="K25" s="43">
        <v>1.79</v>
      </c>
      <c r="L25" s="41">
        <f t="shared" si="6"/>
        <v>0.4500000000000002</v>
      </c>
      <c r="M25" s="43">
        <v>1.53</v>
      </c>
      <c r="N25" s="41">
        <f t="shared" si="7"/>
        <v>0.5799999999999998</v>
      </c>
      <c r="O25" s="43">
        <v>1</v>
      </c>
      <c r="P25" s="41">
        <f t="shared" si="8"/>
        <v>0.52</v>
      </c>
      <c r="Q25" s="43">
        <v>0.86</v>
      </c>
      <c r="R25" s="41">
        <f t="shared" si="9"/>
        <v>0.5100000000000001</v>
      </c>
      <c r="S25" s="49">
        <v>26</v>
      </c>
      <c r="T25" s="46">
        <f t="shared" si="10"/>
        <v>16</v>
      </c>
      <c r="U25" s="43">
        <v>2.65</v>
      </c>
      <c r="V25" s="50">
        <f t="shared" si="11"/>
        <v>1.5500000000000003</v>
      </c>
    </row>
    <row r="26" spans="1:22" ht="12.75">
      <c r="A26" s="47">
        <f t="shared" si="0"/>
        <v>39785</v>
      </c>
      <c r="B26" s="48">
        <f t="shared" si="1"/>
        <v>39791</v>
      </c>
      <c r="C26" s="43">
        <v>2.88</v>
      </c>
      <c r="D26" s="41">
        <f t="shared" si="2"/>
        <v>2.4299999999999997</v>
      </c>
      <c r="E26" s="43">
        <v>2.49</v>
      </c>
      <c r="F26" s="41">
        <f t="shared" si="3"/>
        <v>0.9299999999999997</v>
      </c>
      <c r="G26" s="43">
        <v>1.97</v>
      </c>
      <c r="H26" s="41">
        <f t="shared" si="4"/>
        <v>0.5200000000000002</v>
      </c>
      <c r="I26" s="43">
        <v>1.84</v>
      </c>
      <c r="J26" s="41">
        <f t="shared" si="5"/>
        <v>0.4399999999999997</v>
      </c>
      <c r="K26" s="43">
        <v>1.79</v>
      </c>
      <c r="L26" s="41">
        <f t="shared" si="6"/>
        <v>0.4500000000000002</v>
      </c>
      <c r="M26" s="43">
        <v>1.53</v>
      </c>
      <c r="N26" s="41">
        <f t="shared" si="7"/>
        <v>0.5799999999999998</v>
      </c>
      <c r="O26" s="43">
        <v>0.99</v>
      </c>
      <c r="P26" s="41">
        <f t="shared" si="8"/>
        <v>0.53</v>
      </c>
      <c r="Q26" s="43">
        <v>0.85</v>
      </c>
      <c r="R26" s="41">
        <f t="shared" si="9"/>
        <v>0.5200000000000001</v>
      </c>
      <c r="S26" s="49">
        <v>26</v>
      </c>
      <c r="T26" s="46">
        <f t="shared" si="10"/>
        <v>16</v>
      </c>
      <c r="U26" s="43">
        <v>2.65</v>
      </c>
      <c r="V26" s="50">
        <f t="shared" si="11"/>
        <v>1.5500000000000003</v>
      </c>
    </row>
    <row r="27" spans="1:22" ht="12.75">
      <c r="A27" s="47">
        <f t="shared" si="0"/>
        <v>39778</v>
      </c>
      <c r="B27" s="48">
        <f t="shared" si="1"/>
        <v>39784</v>
      </c>
      <c r="C27" s="43">
        <v>2.87</v>
      </c>
      <c r="D27" s="41">
        <f t="shared" si="2"/>
        <v>2.4399999999999995</v>
      </c>
      <c r="E27" s="43">
        <v>2.46</v>
      </c>
      <c r="F27" s="41">
        <f t="shared" si="3"/>
        <v>0.96</v>
      </c>
      <c r="G27" s="43">
        <v>1.99</v>
      </c>
      <c r="H27" s="41">
        <f t="shared" si="4"/>
        <v>0.5000000000000002</v>
      </c>
      <c r="I27" s="43">
        <v>1.85</v>
      </c>
      <c r="J27" s="41">
        <f t="shared" si="5"/>
        <v>0.4299999999999997</v>
      </c>
      <c r="K27" s="43">
        <v>1.77</v>
      </c>
      <c r="L27" s="41">
        <f t="shared" si="6"/>
        <v>0.4700000000000002</v>
      </c>
      <c r="M27" s="43">
        <v>1.5</v>
      </c>
      <c r="N27" s="41">
        <f t="shared" si="7"/>
        <v>0.6099999999999999</v>
      </c>
      <c r="O27" s="43">
        <v>0.97</v>
      </c>
      <c r="P27" s="41">
        <f t="shared" si="8"/>
        <v>0.55</v>
      </c>
      <c r="Q27" s="43">
        <v>0.85</v>
      </c>
      <c r="R27" s="41">
        <f t="shared" si="9"/>
        <v>0.5200000000000001</v>
      </c>
      <c r="S27" s="49">
        <v>26</v>
      </c>
      <c r="T27" s="46">
        <f t="shared" si="10"/>
        <v>16</v>
      </c>
      <c r="U27" s="43">
        <v>2.6</v>
      </c>
      <c r="V27" s="50">
        <f t="shared" si="11"/>
        <v>1.6</v>
      </c>
    </row>
    <row r="28" spans="1:22" ht="12.75">
      <c r="A28" s="47">
        <f t="shared" si="0"/>
        <v>39771</v>
      </c>
      <c r="B28" s="48">
        <f t="shared" si="1"/>
        <v>39777</v>
      </c>
      <c r="C28" s="43">
        <v>2.81</v>
      </c>
      <c r="D28" s="41">
        <f t="shared" si="2"/>
        <v>2.4999999999999996</v>
      </c>
      <c r="E28" s="43">
        <v>2.41</v>
      </c>
      <c r="F28" s="41">
        <f t="shared" si="3"/>
        <v>1.0099999999999998</v>
      </c>
      <c r="G28" s="43">
        <v>1.89</v>
      </c>
      <c r="H28" s="41">
        <f t="shared" si="4"/>
        <v>0.6000000000000003</v>
      </c>
      <c r="I28" s="43">
        <v>1.78</v>
      </c>
      <c r="J28" s="41">
        <f t="shared" si="5"/>
        <v>0.4999999999999998</v>
      </c>
      <c r="K28" s="43">
        <v>1.72</v>
      </c>
      <c r="L28" s="41">
        <f t="shared" si="6"/>
        <v>0.5200000000000002</v>
      </c>
      <c r="M28" s="43">
        <v>1.49</v>
      </c>
      <c r="N28" s="41">
        <f t="shared" si="7"/>
        <v>0.6199999999999999</v>
      </c>
      <c r="O28" s="43">
        <v>0.96</v>
      </c>
      <c r="P28" s="41">
        <f t="shared" si="8"/>
        <v>0.56</v>
      </c>
      <c r="Q28" s="43">
        <v>0.86</v>
      </c>
      <c r="R28" s="41">
        <f t="shared" si="9"/>
        <v>0.5100000000000001</v>
      </c>
      <c r="S28" s="49">
        <v>26</v>
      </c>
      <c r="T28" s="46">
        <f t="shared" si="10"/>
        <v>16</v>
      </c>
      <c r="U28" s="43">
        <v>2.6</v>
      </c>
      <c r="V28" s="50">
        <f t="shared" si="11"/>
        <v>1.6</v>
      </c>
    </row>
    <row r="29" spans="1:22" ht="12.75">
      <c r="A29" s="47">
        <f t="shared" si="0"/>
        <v>39764</v>
      </c>
      <c r="B29" s="48">
        <f t="shared" si="1"/>
        <v>39770</v>
      </c>
      <c r="C29" s="43">
        <v>2.86</v>
      </c>
      <c r="D29" s="41">
        <f t="shared" si="2"/>
        <v>2.4499999999999997</v>
      </c>
      <c r="E29" s="43">
        <v>2.4</v>
      </c>
      <c r="F29" s="41">
        <f t="shared" si="3"/>
        <v>1.02</v>
      </c>
      <c r="G29" s="43">
        <v>1.85</v>
      </c>
      <c r="H29" s="41">
        <f t="shared" si="4"/>
        <v>0.6400000000000001</v>
      </c>
      <c r="I29" s="43">
        <v>1.73</v>
      </c>
      <c r="J29" s="41">
        <f t="shared" si="5"/>
        <v>0.5499999999999998</v>
      </c>
      <c r="K29" s="43">
        <v>1.69</v>
      </c>
      <c r="L29" s="41">
        <f t="shared" si="6"/>
        <v>0.5500000000000003</v>
      </c>
      <c r="M29" s="43">
        <v>1.61</v>
      </c>
      <c r="N29" s="41">
        <f t="shared" si="7"/>
        <v>0.4999999999999998</v>
      </c>
      <c r="O29" s="43">
        <v>0.98</v>
      </c>
      <c r="P29" s="41">
        <f t="shared" si="8"/>
        <v>0.54</v>
      </c>
      <c r="Q29" s="43">
        <v>0.85</v>
      </c>
      <c r="R29" s="41">
        <f t="shared" si="9"/>
        <v>0.5200000000000001</v>
      </c>
      <c r="S29" s="49">
        <v>26</v>
      </c>
      <c r="T29" s="46">
        <f t="shared" si="10"/>
        <v>16</v>
      </c>
      <c r="U29" s="43">
        <v>2.49</v>
      </c>
      <c r="V29" s="50">
        <f t="shared" si="11"/>
        <v>1.71</v>
      </c>
    </row>
    <row r="30" spans="1:22" ht="12.75">
      <c r="A30" s="47">
        <f t="shared" si="0"/>
        <v>39757</v>
      </c>
      <c r="B30" s="48">
        <f t="shared" si="1"/>
        <v>39763</v>
      </c>
      <c r="C30" s="43">
        <v>3.04</v>
      </c>
      <c r="D30" s="41">
        <f t="shared" si="2"/>
        <v>2.2699999999999996</v>
      </c>
      <c r="E30" s="43">
        <v>2.45</v>
      </c>
      <c r="F30" s="41">
        <f t="shared" si="3"/>
        <v>0.9699999999999998</v>
      </c>
      <c r="G30" s="43">
        <v>1.93</v>
      </c>
      <c r="H30" s="41">
        <f t="shared" si="4"/>
        <v>0.5600000000000003</v>
      </c>
      <c r="I30" s="43">
        <v>1.79</v>
      </c>
      <c r="J30" s="41">
        <f t="shared" si="5"/>
        <v>0.48999999999999977</v>
      </c>
      <c r="K30" s="43">
        <v>1.72</v>
      </c>
      <c r="L30" s="41">
        <f t="shared" si="6"/>
        <v>0.5200000000000002</v>
      </c>
      <c r="M30" s="43">
        <v>1.69</v>
      </c>
      <c r="N30" s="41">
        <f t="shared" si="7"/>
        <v>0.41999999999999993</v>
      </c>
      <c r="O30" s="43">
        <v>1.02</v>
      </c>
      <c r="P30" s="41">
        <f t="shared" si="8"/>
        <v>0.5</v>
      </c>
      <c r="Q30" s="43">
        <v>0.86</v>
      </c>
      <c r="R30" s="41">
        <f t="shared" si="9"/>
        <v>0.5100000000000001</v>
      </c>
      <c r="S30" s="49">
        <v>26</v>
      </c>
      <c r="T30" s="46">
        <f t="shared" si="10"/>
        <v>16</v>
      </c>
      <c r="U30" s="43">
        <v>2.49</v>
      </c>
      <c r="V30" s="50">
        <f t="shared" si="11"/>
        <v>1.71</v>
      </c>
    </row>
    <row r="31" spans="1:22" ht="12.75">
      <c r="A31" s="47">
        <f t="shared" si="0"/>
        <v>39750</v>
      </c>
      <c r="B31" s="48">
        <f t="shared" si="1"/>
        <v>39756</v>
      </c>
      <c r="C31" s="43">
        <v>3.1</v>
      </c>
      <c r="D31" s="41">
        <f t="shared" si="2"/>
        <v>2.2099999999999995</v>
      </c>
      <c r="E31" s="43">
        <v>2.44</v>
      </c>
      <c r="F31" s="41">
        <f t="shared" si="3"/>
        <v>0.98</v>
      </c>
      <c r="G31" s="43">
        <v>1.92</v>
      </c>
      <c r="H31" s="41">
        <f t="shared" si="4"/>
        <v>0.5700000000000003</v>
      </c>
      <c r="I31" s="43">
        <v>1.79</v>
      </c>
      <c r="J31" s="41">
        <f t="shared" si="5"/>
        <v>0.48999999999999977</v>
      </c>
      <c r="K31" s="43">
        <v>1.76</v>
      </c>
      <c r="L31" s="41">
        <f t="shared" si="6"/>
        <v>0.4800000000000002</v>
      </c>
      <c r="M31" s="43">
        <v>1.66</v>
      </c>
      <c r="N31" s="41">
        <f t="shared" si="7"/>
        <v>0.44999999999999996</v>
      </c>
      <c r="O31" s="43">
        <v>1.04</v>
      </c>
      <c r="P31" s="41">
        <f t="shared" si="8"/>
        <v>0.48</v>
      </c>
      <c r="Q31" s="43">
        <v>0.88</v>
      </c>
      <c r="R31" s="41">
        <f t="shared" si="9"/>
        <v>0.4900000000000001</v>
      </c>
      <c r="S31" s="49">
        <v>26</v>
      </c>
      <c r="T31" s="46">
        <f t="shared" si="10"/>
        <v>16</v>
      </c>
      <c r="U31" s="43">
        <v>2.49</v>
      </c>
      <c r="V31" s="50">
        <f t="shared" si="11"/>
        <v>1.71</v>
      </c>
    </row>
    <row r="32" spans="1:22" ht="12.75">
      <c r="A32" s="47">
        <f t="shared" si="0"/>
        <v>39743</v>
      </c>
      <c r="B32" s="48">
        <f t="shared" si="1"/>
        <v>39749</v>
      </c>
      <c r="C32" s="43">
        <v>3.39</v>
      </c>
      <c r="D32" s="41">
        <f t="shared" si="2"/>
        <v>1.9199999999999995</v>
      </c>
      <c r="E32" s="43">
        <v>2.71</v>
      </c>
      <c r="F32" s="41">
        <f t="shared" si="3"/>
        <v>0.71</v>
      </c>
      <c r="G32" s="43">
        <v>2.14</v>
      </c>
      <c r="H32" s="41">
        <f t="shared" si="4"/>
        <v>0.3500000000000001</v>
      </c>
      <c r="I32" s="43">
        <v>1.98</v>
      </c>
      <c r="J32" s="41">
        <f t="shared" si="5"/>
        <v>0.2999999999999998</v>
      </c>
      <c r="K32" s="43">
        <v>1.93</v>
      </c>
      <c r="L32" s="41">
        <f t="shared" si="6"/>
        <v>0.3100000000000003</v>
      </c>
      <c r="M32" s="43">
        <v>1.78</v>
      </c>
      <c r="N32" s="41">
        <f t="shared" si="7"/>
        <v>0.32999999999999985</v>
      </c>
      <c r="O32" s="43">
        <v>1.16</v>
      </c>
      <c r="P32" s="41">
        <f t="shared" si="8"/>
        <v>0.3600000000000001</v>
      </c>
      <c r="Q32" s="43">
        <v>0.93</v>
      </c>
      <c r="R32" s="41">
        <f t="shared" si="9"/>
        <v>0.44000000000000006</v>
      </c>
      <c r="S32" s="49">
        <v>26</v>
      </c>
      <c r="T32" s="46">
        <f t="shared" si="10"/>
        <v>16</v>
      </c>
      <c r="U32" s="43">
        <v>2.8</v>
      </c>
      <c r="V32" s="50">
        <f t="shared" si="11"/>
        <v>1.4000000000000004</v>
      </c>
    </row>
    <row r="33" spans="1:22" ht="12.75">
      <c r="A33" s="47">
        <f t="shared" si="0"/>
        <v>39736</v>
      </c>
      <c r="B33" s="48">
        <f t="shared" si="1"/>
        <v>39742</v>
      </c>
      <c r="C33" s="43">
        <v>3.6</v>
      </c>
      <c r="D33" s="41">
        <f t="shared" si="2"/>
        <v>1.7099999999999995</v>
      </c>
      <c r="E33" s="43">
        <v>2.88</v>
      </c>
      <c r="F33" s="41">
        <f t="shared" si="3"/>
        <v>0.54</v>
      </c>
      <c r="G33" s="43">
        <v>2.27</v>
      </c>
      <c r="H33" s="41">
        <f t="shared" si="4"/>
        <v>0.2200000000000002</v>
      </c>
      <c r="I33" s="43">
        <v>2.09</v>
      </c>
      <c r="J33" s="41">
        <f t="shared" si="5"/>
        <v>0.18999999999999995</v>
      </c>
      <c r="K33" s="43">
        <v>2.02</v>
      </c>
      <c r="L33" s="41">
        <f t="shared" si="6"/>
        <v>0.2200000000000002</v>
      </c>
      <c r="M33" s="43">
        <v>1.85</v>
      </c>
      <c r="N33" s="41">
        <f t="shared" si="7"/>
        <v>0.2599999999999998</v>
      </c>
      <c r="O33" s="43">
        <v>1.23</v>
      </c>
      <c r="P33" s="41">
        <f t="shared" si="8"/>
        <v>0.29000000000000004</v>
      </c>
      <c r="Q33" s="43">
        <v>0.95</v>
      </c>
      <c r="R33" s="41">
        <f t="shared" si="9"/>
        <v>0.42000000000000015</v>
      </c>
      <c r="S33" s="49">
        <v>26</v>
      </c>
      <c r="T33" s="46">
        <f t="shared" si="10"/>
        <v>16</v>
      </c>
      <c r="U33" s="43">
        <v>2.8</v>
      </c>
      <c r="V33" s="50">
        <f t="shared" si="11"/>
        <v>1.4000000000000004</v>
      </c>
    </row>
    <row r="34" spans="1:22" ht="12.75">
      <c r="A34" s="47">
        <f t="shared" si="0"/>
        <v>39729</v>
      </c>
      <c r="B34" s="48">
        <f t="shared" si="1"/>
        <v>39735</v>
      </c>
      <c r="C34" s="43">
        <v>4.12</v>
      </c>
      <c r="D34" s="41">
        <f t="shared" si="2"/>
        <v>1.1899999999999995</v>
      </c>
      <c r="E34" s="43">
        <v>3.18</v>
      </c>
      <c r="F34" s="41">
        <f t="shared" si="3"/>
        <v>0.23999999999999977</v>
      </c>
      <c r="G34" s="43">
        <v>2.56</v>
      </c>
      <c r="H34" s="41">
        <f t="shared" si="4"/>
        <v>0</v>
      </c>
      <c r="I34" s="43">
        <v>2.37</v>
      </c>
      <c r="J34" s="41">
        <f t="shared" si="5"/>
        <v>0</v>
      </c>
      <c r="K34" s="43">
        <v>2.3</v>
      </c>
      <c r="L34" s="41">
        <f t="shared" si="6"/>
        <v>0</v>
      </c>
      <c r="M34" s="43">
        <v>2.09</v>
      </c>
      <c r="N34" s="41">
        <f t="shared" si="7"/>
        <v>0.020000000000000018</v>
      </c>
      <c r="O34" s="43">
        <v>1.34</v>
      </c>
      <c r="P34" s="41">
        <f t="shared" si="8"/>
        <v>0.17999999999999994</v>
      </c>
      <c r="Q34" s="43">
        <v>0.99</v>
      </c>
      <c r="R34" s="41">
        <f t="shared" si="9"/>
        <v>0.3800000000000001</v>
      </c>
      <c r="S34" s="49">
        <v>26</v>
      </c>
      <c r="T34" s="46">
        <f t="shared" si="10"/>
        <v>16</v>
      </c>
      <c r="U34" s="43">
        <v>2.8</v>
      </c>
      <c r="V34" s="50">
        <f t="shared" si="11"/>
        <v>1.4000000000000004</v>
      </c>
    </row>
    <row r="35" spans="1:22" ht="12.75">
      <c r="A35" s="47">
        <v>39722</v>
      </c>
      <c r="B35" s="48">
        <f t="shared" si="1"/>
        <v>39728</v>
      </c>
      <c r="C35" s="43">
        <v>4.4</v>
      </c>
      <c r="D35" s="41">
        <f t="shared" si="2"/>
        <v>0.9099999999999993</v>
      </c>
      <c r="E35" s="43">
        <v>3.36</v>
      </c>
      <c r="F35" s="41">
        <f t="shared" si="3"/>
        <v>0.06000000000000005</v>
      </c>
      <c r="G35" s="43">
        <v>2.72</v>
      </c>
      <c r="H35" s="41">
        <f t="shared" si="4"/>
        <v>0</v>
      </c>
      <c r="I35" s="43">
        <v>2.51</v>
      </c>
      <c r="J35" s="41">
        <f t="shared" si="5"/>
        <v>0</v>
      </c>
      <c r="K35" s="43">
        <v>2.42</v>
      </c>
      <c r="L35" s="41">
        <f t="shared" si="6"/>
        <v>0</v>
      </c>
      <c r="M35" s="43">
        <v>2.24</v>
      </c>
      <c r="N35" s="41">
        <f t="shared" si="7"/>
        <v>0</v>
      </c>
      <c r="O35" s="43">
        <v>1.4</v>
      </c>
      <c r="P35" s="41">
        <f t="shared" si="8"/>
        <v>0.1200000000000001</v>
      </c>
      <c r="Q35" s="43">
        <v>1.03</v>
      </c>
      <c r="R35" s="41">
        <f t="shared" si="9"/>
        <v>0.3400000000000001</v>
      </c>
      <c r="S35" s="49">
        <v>26</v>
      </c>
      <c r="T35" s="46">
        <f t="shared" si="10"/>
        <v>16</v>
      </c>
      <c r="U35" s="43">
        <v>2.89</v>
      </c>
      <c r="V35" s="50">
        <f t="shared" si="11"/>
        <v>1.31</v>
      </c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52" right="0.33" top="1" bottom="1" header="0.5" footer="0.5"/>
  <pageSetup horizontalDpi="600" verticalDpi="600" orientation="landscape" scale="90" r:id="rId1"/>
  <headerFooter alignWithMargins="0">
    <oddHeader>&amp;C&amp;"Arial,Bold"&amp;16WOOL LOAN, LOAN REPAYMENT, AND LDP RATES
Region 1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1</dc:title>
  <dc:subject/>
  <dc:creator>USDA-MDIOL00000DG8C</dc:creator>
  <cp:keywords/>
  <dc:description/>
  <cp:lastModifiedBy>asime.atuboyedia</cp:lastModifiedBy>
  <cp:lastPrinted>2009-04-16T11:58:55Z</cp:lastPrinted>
  <dcterms:created xsi:type="dcterms:W3CDTF">2002-12-12T16:33:53Z</dcterms:created>
  <dcterms:modified xsi:type="dcterms:W3CDTF">2009-04-21T17:39:48Z</dcterms:modified>
  <cp:category/>
  <cp:version/>
  <cp:contentType/>
  <cp:contentStatus/>
</cp:coreProperties>
</file>