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B\Wool and Mohair\1_New\Weekly Rates by Size &amp; Grade\"/>
    </mc:Choice>
  </mc:AlternateContent>
  <xr:revisionPtr revIDLastSave="0" documentId="13_ncr:1_{398BB6B4-A579-4310-A19C-2CAC9707CD11}" xr6:coauthVersionLast="47" xr6:coauthVersionMax="47" xr10:uidLastSave="{00000000-0000-0000-0000-000000000000}"/>
  <bookViews>
    <workbookView xWindow="-120" yWindow="-120" windowWidth="29040" windowHeight="15720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7" l="1"/>
  <c r="AC8" i="17"/>
  <c r="AF8" i="17" s="1"/>
  <c r="Z8" i="17"/>
  <c r="W8" i="17"/>
  <c r="T8" i="17"/>
  <c r="Q8" i="17"/>
  <c r="N8" i="17"/>
  <c r="K8" i="17"/>
  <c r="H8" i="17"/>
  <c r="E8" i="17"/>
  <c r="AI7" i="17"/>
  <c r="AC7" i="17"/>
  <c r="AF7" i="17" s="1"/>
  <c r="Z7" i="17"/>
  <c r="W7" i="17"/>
  <c r="T7" i="17"/>
  <c r="Q7" i="17"/>
  <c r="N7" i="17"/>
  <c r="K7" i="17"/>
  <c r="H7" i="17"/>
  <c r="E7" i="17"/>
  <c r="A7" i="17"/>
  <c r="B7" i="17"/>
  <c r="AI9" i="17"/>
  <c r="AC9" i="17"/>
  <c r="AF9" i="17" s="1"/>
  <c r="AI10" i="17" l="1"/>
  <c r="AC10" i="17"/>
  <c r="AF10" i="17" s="1"/>
  <c r="AI11" i="17"/>
  <c r="AC11" i="17"/>
  <c r="AF11" i="17" s="1"/>
  <c r="AI12" i="17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AI16" i="17"/>
  <c r="AC16" i="17"/>
  <c r="AF16" i="17" s="1"/>
  <c r="AI17" i="17"/>
  <c r="AC17" i="17"/>
  <c r="AF17" i="17" s="1"/>
  <c r="AI18" i="17"/>
  <c r="AC18" i="17"/>
  <c r="AF18" i="17" s="1"/>
  <c r="AI19" i="17"/>
  <c r="AC19" i="17"/>
  <c r="AF19" i="17" s="1"/>
  <c r="AI20" i="17"/>
  <c r="AC20" i="17"/>
  <c r="AF20" i="17" s="1"/>
  <c r="AI21" i="17"/>
  <c r="AC21" i="17"/>
  <c r="AF21" i="17" s="1"/>
  <c r="AI22" i="17"/>
  <c r="AC22" i="17"/>
  <c r="AF22" i="17" s="1"/>
  <c r="AI23" i="17"/>
  <c r="AC23" i="17"/>
  <c r="AF23" i="17" s="1"/>
  <c r="AI24" i="17"/>
  <c r="AC24" i="17"/>
  <c r="AF24" i="17" s="1"/>
  <c r="AI25" i="17"/>
  <c r="AC25" i="17"/>
  <c r="AF25" i="17" s="1"/>
  <c r="AI26" i="17"/>
  <c r="AC26" i="17"/>
  <c r="AF26" i="17" s="1"/>
  <c r="AI27" i="17"/>
  <c r="AC27" i="17"/>
  <c r="AF27" i="17" s="1"/>
  <c r="AI28" i="17"/>
  <c r="AC28" i="17"/>
  <c r="AF28" i="17" s="1"/>
  <c r="AI29" i="17"/>
  <c r="AC29" i="17"/>
  <c r="AF29" i="17" s="1"/>
  <c r="AI30" i="17" l="1"/>
  <c r="AC30" i="17"/>
  <c r="AF30" i="17" s="1"/>
  <c r="AI31" i="17"/>
  <c r="AC31" i="17"/>
  <c r="AF31" i="17" s="1"/>
  <c r="AI32" i="17"/>
  <c r="AC32" i="17"/>
  <c r="AF32" i="17" s="1"/>
  <c r="AI33" i="17"/>
  <c r="AC33" i="17"/>
  <c r="AF33" i="17" s="1"/>
  <c r="AI34" i="17"/>
  <c r="AC34" i="17"/>
  <c r="AF34" i="17" s="1"/>
  <c r="B40" i="17"/>
  <c r="AI35" i="17"/>
  <c r="AC35" i="17"/>
  <c r="AF35" i="17" s="1"/>
  <c r="AI36" i="17"/>
  <c r="AC36" i="17"/>
  <c r="AF36" i="17" s="1"/>
  <c r="AI37" i="17"/>
  <c r="AC37" i="17"/>
  <c r="AF37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38" i="17"/>
  <c r="AC38" i="17"/>
  <c r="AF38" i="17" s="1"/>
  <c r="AI39" i="17"/>
  <c r="AC39" i="17"/>
  <c r="AF39" i="17" s="1"/>
  <c r="AI9" i="16"/>
  <c r="AF9" i="16"/>
  <c r="AC9" i="16"/>
  <c r="Z9" i="16"/>
  <c r="W9" i="16"/>
  <c r="Q9" i="16"/>
  <c r="N9" i="16"/>
  <c r="K9" i="16"/>
  <c r="H9" i="16"/>
  <c r="E9" i="16"/>
  <c r="A39" i="17"/>
  <c r="B39" i="17" s="1"/>
  <c r="AI10" i="16"/>
  <c r="AC10" i="16"/>
  <c r="AF10" i="16" s="1"/>
  <c r="Z10" i="16"/>
  <c r="W10" i="16"/>
  <c r="T10" i="16"/>
  <c r="Q10" i="16"/>
  <c r="N10" i="16"/>
  <c r="K10" i="16"/>
  <c r="H10" i="16"/>
  <c r="E10" i="16"/>
  <c r="AC40" i="17"/>
  <c r="AF40" i="17" s="1"/>
  <c r="X5" i="17"/>
  <c r="U5" i="17"/>
  <c r="R5" i="17"/>
  <c r="O5" i="17"/>
  <c r="L5" i="17"/>
  <c r="I5" i="17"/>
  <c r="F5" i="17"/>
  <c r="C5" i="17"/>
  <c r="AI40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Q9" i="17" l="1"/>
  <c r="T9" i="17"/>
  <c r="W9" i="17"/>
  <c r="N9" i="17"/>
  <c r="Z9" i="17"/>
  <c r="H9" i="17"/>
  <c r="K9" i="17"/>
  <c r="E9" i="17"/>
  <c r="E10" i="17"/>
  <c r="Z11" i="17"/>
  <c r="Z10" i="17"/>
  <c r="T11" i="17"/>
  <c r="T10" i="17"/>
  <c r="E11" i="17"/>
  <c r="W11" i="17"/>
  <c r="W10" i="17"/>
  <c r="H11" i="17"/>
  <c r="H10" i="17"/>
  <c r="Q11" i="17"/>
  <c r="Q10" i="17"/>
  <c r="K11" i="17"/>
  <c r="K10" i="17"/>
  <c r="N11" i="17"/>
  <c r="N10" i="17"/>
  <c r="Q12" i="17"/>
  <c r="W12" i="17"/>
  <c r="E12" i="17"/>
  <c r="T12" i="17"/>
  <c r="H12" i="17"/>
  <c r="K12" i="17"/>
  <c r="Z12" i="17"/>
  <c r="N13" i="17"/>
  <c r="N12" i="17"/>
  <c r="W14" i="17"/>
  <c r="W13" i="17"/>
  <c r="T14" i="17"/>
  <c r="T13" i="17"/>
  <c r="Z14" i="17"/>
  <c r="Z13" i="17"/>
  <c r="Q14" i="17"/>
  <c r="Q13" i="17"/>
  <c r="E14" i="17"/>
  <c r="E13" i="17"/>
  <c r="H14" i="17"/>
  <c r="H13" i="17"/>
  <c r="K14" i="17"/>
  <c r="K13" i="17"/>
  <c r="N14" i="17"/>
  <c r="Z16" i="17"/>
  <c r="Z15" i="17"/>
  <c r="T16" i="17"/>
  <c r="T15" i="17"/>
  <c r="W16" i="17"/>
  <c r="W15" i="17"/>
  <c r="Q16" i="17"/>
  <c r="Q15" i="17"/>
  <c r="E16" i="17"/>
  <c r="E15" i="17"/>
  <c r="H16" i="17"/>
  <c r="H15" i="17"/>
  <c r="K16" i="17"/>
  <c r="K15" i="17"/>
  <c r="N16" i="17"/>
  <c r="N15" i="17"/>
  <c r="E18" i="17"/>
  <c r="E17" i="17"/>
  <c r="H18" i="17"/>
  <c r="H17" i="17"/>
  <c r="K18" i="17"/>
  <c r="K17" i="17"/>
  <c r="N18" i="17"/>
  <c r="N17" i="17"/>
  <c r="Q18" i="17"/>
  <c r="Q17" i="17"/>
  <c r="T18" i="17"/>
  <c r="T17" i="17"/>
  <c r="W18" i="17"/>
  <c r="W17" i="17"/>
  <c r="Z18" i="17"/>
  <c r="Z17" i="17"/>
  <c r="K20" i="17"/>
  <c r="K19" i="17"/>
  <c r="N20" i="17"/>
  <c r="N19" i="17"/>
  <c r="Q20" i="17"/>
  <c r="Q19" i="17"/>
  <c r="H20" i="17"/>
  <c r="H19" i="17"/>
  <c r="T20" i="17"/>
  <c r="T19" i="17"/>
  <c r="W20" i="17"/>
  <c r="W19" i="17"/>
  <c r="E20" i="17"/>
  <c r="E19" i="17"/>
  <c r="Z20" i="17"/>
  <c r="Z19" i="17"/>
  <c r="E22" i="17"/>
  <c r="E21" i="17"/>
  <c r="H22" i="17"/>
  <c r="H21" i="17"/>
  <c r="K21" i="17"/>
  <c r="K22" i="17"/>
  <c r="N22" i="17"/>
  <c r="N21" i="17"/>
  <c r="T22" i="17"/>
  <c r="T21" i="17"/>
  <c r="W22" i="17"/>
  <c r="W21" i="17"/>
  <c r="Z22" i="17"/>
  <c r="Z21" i="17"/>
  <c r="Q22" i="17"/>
  <c r="Q21" i="17"/>
  <c r="E24" i="17"/>
  <c r="E23" i="17"/>
  <c r="H24" i="17"/>
  <c r="H23" i="17"/>
  <c r="K24" i="17"/>
  <c r="K23" i="17"/>
  <c r="N24" i="17"/>
  <c r="N23" i="17"/>
  <c r="Q24" i="17"/>
  <c r="Q23" i="17"/>
  <c r="T24" i="17"/>
  <c r="T23" i="17"/>
  <c r="W24" i="17"/>
  <c r="W23" i="17"/>
  <c r="Z24" i="17"/>
  <c r="Z23" i="17"/>
  <c r="E26" i="17"/>
  <c r="E25" i="17"/>
  <c r="H26" i="17"/>
  <c r="H25" i="17"/>
  <c r="K26" i="17"/>
  <c r="K25" i="17"/>
  <c r="N26" i="17"/>
  <c r="N25" i="17"/>
  <c r="Q26" i="17"/>
  <c r="Q25" i="17"/>
  <c r="T26" i="17"/>
  <c r="T25" i="17"/>
  <c r="W26" i="17"/>
  <c r="W25" i="17"/>
  <c r="Z26" i="17"/>
  <c r="Z25" i="17"/>
  <c r="E28" i="17"/>
  <c r="E27" i="17"/>
  <c r="H28" i="17"/>
  <c r="H27" i="17"/>
  <c r="K28" i="17"/>
  <c r="K27" i="17"/>
  <c r="N28" i="17"/>
  <c r="N27" i="17"/>
  <c r="Q28" i="17"/>
  <c r="Q27" i="17"/>
  <c r="T28" i="17"/>
  <c r="T27" i="17"/>
  <c r="Z28" i="17"/>
  <c r="Z27" i="17"/>
  <c r="W28" i="17"/>
  <c r="W27" i="17"/>
  <c r="E40" i="17"/>
  <c r="E29" i="17"/>
  <c r="H40" i="17"/>
  <c r="H29" i="17"/>
  <c r="K40" i="17"/>
  <c r="K29" i="17"/>
  <c r="N40" i="17"/>
  <c r="N29" i="17"/>
  <c r="Q40" i="17"/>
  <c r="Q29" i="17"/>
  <c r="T40" i="17"/>
  <c r="T29" i="17"/>
  <c r="W40" i="17"/>
  <c r="W29" i="17"/>
  <c r="Z40" i="17"/>
  <c r="Z29" i="17"/>
  <c r="H30" i="17"/>
  <c r="N31" i="17"/>
  <c r="Q30" i="17"/>
  <c r="E30" i="17"/>
  <c r="K30" i="17"/>
  <c r="N30" i="17"/>
  <c r="T31" i="17"/>
  <c r="T30" i="17"/>
  <c r="W30" i="17"/>
  <c r="Z30" i="17"/>
  <c r="K31" i="17"/>
  <c r="E31" i="17"/>
  <c r="H31" i="17"/>
  <c r="Q31" i="17"/>
  <c r="W31" i="17"/>
  <c r="Z31" i="17"/>
  <c r="H33" i="17"/>
  <c r="E32" i="17"/>
  <c r="H32" i="17"/>
  <c r="K32" i="17"/>
  <c r="N32" i="17"/>
  <c r="Q32" i="17"/>
  <c r="T32" i="17"/>
  <c r="W32" i="17"/>
  <c r="Z32" i="17"/>
  <c r="E33" i="17"/>
  <c r="K33" i="17"/>
  <c r="N33" i="17"/>
  <c r="Q33" i="17"/>
  <c r="T33" i="17"/>
  <c r="W33" i="17"/>
  <c r="T35" i="17"/>
  <c r="Z33" i="17"/>
  <c r="E34" i="17"/>
  <c r="H34" i="17"/>
  <c r="K34" i="17"/>
  <c r="N34" i="17"/>
  <c r="Q34" i="17"/>
  <c r="T34" i="17"/>
  <c r="W34" i="17"/>
  <c r="Z34" i="17"/>
  <c r="H35" i="17"/>
  <c r="Z35" i="17"/>
  <c r="Q35" i="17"/>
  <c r="W35" i="17"/>
  <c r="K35" i="17"/>
  <c r="N35" i="17"/>
  <c r="Q36" i="17"/>
  <c r="E35" i="17"/>
  <c r="E37" i="17"/>
  <c r="E36" i="17"/>
  <c r="W36" i="17"/>
  <c r="H36" i="17"/>
  <c r="K36" i="17"/>
  <c r="N36" i="17"/>
  <c r="T36" i="17"/>
  <c r="Z36" i="17"/>
  <c r="A38" i="17"/>
  <c r="B38" i="17" s="1"/>
  <c r="K37" i="17"/>
  <c r="E38" i="17"/>
  <c r="W37" i="17"/>
  <c r="H37" i="17"/>
  <c r="N37" i="17"/>
  <c r="Q37" i="17"/>
  <c r="T37" i="17"/>
  <c r="Z37" i="17"/>
  <c r="N39" i="17"/>
  <c r="H38" i="17"/>
  <c r="K38" i="17"/>
  <c r="N38" i="17"/>
  <c r="Q38" i="17"/>
  <c r="T38" i="17"/>
  <c r="W38" i="17"/>
  <c r="Z38" i="17"/>
  <c r="H39" i="17"/>
  <c r="E39" i="17"/>
  <c r="K39" i="17"/>
  <c r="Q39" i="17"/>
  <c r="T39" i="17"/>
  <c r="W39" i="17"/>
  <c r="Z39" i="17"/>
  <c r="B61" i="16"/>
  <c r="B60" i="16"/>
  <c r="A59" i="16"/>
  <c r="T57" i="15"/>
  <c r="Q57" i="15"/>
  <c r="N57" i="15"/>
  <c r="K57" i="15"/>
  <c r="H57" i="15"/>
  <c r="E57" i="15"/>
  <c r="Z59" i="15"/>
  <c r="A37" i="17" l="1"/>
  <c r="B37" i="17" s="1"/>
  <c r="B59" i="16"/>
  <c r="A58" i="16"/>
  <c r="AC58" i="15"/>
  <c r="AF58" i="15" s="1"/>
  <c r="Z58" i="15"/>
  <c r="W58" i="15"/>
  <c r="T58" i="15"/>
  <c r="Q58" i="15"/>
  <c r="N58" i="15"/>
  <c r="K58" i="15"/>
  <c r="H58" i="15"/>
  <c r="A36" i="17" l="1"/>
  <c r="B58" i="16"/>
  <c r="A57" i="16"/>
  <c r="B36" i="17" l="1"/>
  <c r="A35" i="17"/>
  <c r="B57" i="16"/>
  <c r="A56" i="16"/>
  <c r="E58" i="15"/>
  <c r="B35" i="17" l="1"/>
  <c r="A34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34" i="17" l="1"/>
  <c r="A33" i="17"/>
  <c r="B55" i="16"/>
  <c r="A54" i="16"/>
  <c r="AC9" i="14"/>
  <c r="Z9" i="14"/>
  <c r="W9" i="14"/>
  <c r="T9" i="14"/>
  <c r="Q9" i="14"/>
  <c r="N9" i="14"/>
  <c r="K9" i="14"/>
  <c r="H9" i="14"/>
  <c r="E9" i="14"/>
  <c r="B33" i="17" l="1"/>
  <c r="A32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32" i="17" l="1"/>
  <c r="A31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31" i="17" l="1"/>
  <c r="A30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30" i="17" l="1"/>
  <c r="A29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29" i="17" l="1"/>
  <c r="A28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28" i="17" l="1"/>
  <c r="A27" i="17"/>
  <c r="B49" i="16"/>
  <c r="A48" i="16"/>
  <c r="AC28" i="13"/>
  <c r="Z28" i="13"/>
  <c r="W28" i="13"/>
  <c r="T28" i="13"/>
  <c r="Q28" i="13"/>
  <c r="N28" i="13"/>
  <c r="K28" i="13"/>
  <c r="H28" i="13"/>
  <c r="E28" i="13"/>
  <c r="B27" i="17" l="1"/>
  <c r="A26" i="17"/>
  <c r="B48" i="16"/>
  <c r="A47" i="16"/>
  <c r="AC29" i="13"/>
  <c r="Z29" i="13"/>
  <c r="W29" i="13"/>
  <c r="T29" i="13"/>
  <c r="Q29" i="13"/>
  <c r="N29" i="13"/>
  <c r="K29" i="13"/>
  <c r="H29" i="13"/>
  <c r="E29" i="13"/>
  <c r="B26" i="17" l="1"/>
  <c r="A25" i="17"/>
  <c r="B47" i="16"/>
  <c r="A46" i="16"/>
  <c r="AC30" i="13"/>
  <c r="Z30" i="13"/>
  <c r="W30" i="13"/>
  <c r="T30" i="13"/>
  <c r="Q30" i="13"/>
  <c r="N30" i="13"/>
  <c r="K30" i="13"/>
  <c r="H30" i="13"/>
  <c r="E30" i="13"/>
  <c r="B25" i="17" l="1"/>
  <c r="A24" i="17"/>
  <c r="B46" i="16"/>
  <c r="A45" i="16"/>
  <c r="AC31" i="13"/>
  <c r="Z31" i="13"/>
  <c r="W31" i="13"/>
  <c r="T31" i="13"/>
  <c r="Q31" i="13"/>
  <c r="N31" i="13"/>
  <c r="K31" i="13"/>
  <c r="H31" i="13"/>
  <c r="E31" i="13"/>
  <c r="B24" i="17" l="1"/>
  <c r="A23" i="17"/>
  <c r="B45" i="16"/>
  <c r="A44" i="16"/>
  <c r="AC32" i="13"/>
  <c r="Z32" i="13"/>
  <c r="W32" i="13"/>
  <c r="T32" i="13"/>
  <c r="Q32" i="13"/>
  <c r="N32" i="13"/>
  <c r="K32" i="13"/>
  <c r="H32" i="13"/>
  <c r="E32" i="13"/>
  <c r="B23" i="17" l="1"/>
  <c r="A22" i="17"/>
  <c r="B44" i="16"/>
  <c r="A43" i="16"/>
  <c r="AC33" i="13"/>
  <c r="Z33" i="13"/>
  <c r="W33" i="13"/>
  <c r="T33" i="13"/>
  <c r="Q33" i="13"/>
  <c r="N33" i="13"/>
  <c r="K33" i="13"/>
  <c r="H33" i="13"/>
  <c r="E33" i="13"/>
  <c r="B22" i="17" l="1"/>
  <c r="A21" i="17"/>
  <c r="A20" i="17" s="1"/>
  <c r="B43" i="16"/>
  <c r="A42" i="16"/>
  <c r="AC34" i="13"/>
  <c r="Z34" i="13"/>
  <c r="W34" i="13"/>
  <c r="T34" i="13"/>
  <c r="Q34" i="13"/>
  <c r="N34" i="13"/>
  <c r="K34" i="13"/>
  <c r="H34" i="13"/>
  <c r="E34" i="13"/>
  <c r="B20" i="17" l="1"/>
  <c r="A19" i="17"/>
  <c r="B21" i="17"/>
  <c r="B42" i="16"/>
  <c r="A41" i="16"/>
  <c r="AC35" i="13"/>
  <c r="Z35" i="13"/>
  <c r="W35" i="13"/>
  <c r="T35" i="13"/>
  <c r="Q35" i="13"/>
  <c r="N35" i="13"/>
  <c r="K35" i="13"/>
  <c r="H35" i="13"/>
  <c r="E35" i="13"/>
  <c r="B19" i="17" l="1"/>
  <c r="A18" i="17"/>
  <c r="B41" i="16"/>
  <c r="A40" i="16"/>
  <c r="AC36" i="13"/>
  <c r="Z36" i="13"/>
  <c r="W36" i="13"/>
  <c r="T36" i="13"/>
  <c r="Q36" i="13"/>
  <c r="N36" i="13"/>
  <c r="K36" i="13"/>
  <c r="H36" i="13"/>
  <c r="E36" i="13"/>
  <c r="B18" i="17" l="1"/>
  <c r="A17" i="17"/>
  <c r="B40" i="16"/>
  <c r="A39" i="16"/>
  <c r="AC37" i="13"/>
  <c r="Z37" i="13"/>
  <c r="W37" i="13"/>
  <c r="T37" i="13"/>
  <c r="Q37" i="13"/>
  <c r="N37" i="13"/>
  <c r="K37" i="13"/>
  <c r="H37" i="13"/>
  <c r="E37" i="13"/>
  <c r="B17" i="17" l="1"/>
  <c r="A16" i="17"/>
  <c r="B39" i="16"/>
  <c r="A38" i="16"/>
  <c r="AC38" i="13"/>
  <c r="Z38" i="13"/>
  <c r="W38" i="13"/>
  <c r="T38" i="13"/>
  <c r="Q38" i="13"/>
  <c r="N38" i="13"/>
  <c r="K38" i="13"/>
  <c r="H38" i="13"/>
  <c r="E38" i="13"/>
  <c r="B16" i="17" l="1"/>
  <c r="A15" i="17"/>
  <c r="B38" i="16"/>
  <c r="A37" i="16"/>
  <c r="AC39" i="13"/>
  <c r="Z39" i="13"/>
  <c r="W39" i="13"/>
  <c r="T39" i="13"/>
  <c r="Q39" i="13"/>
  <c r="N39" i="13"/>
  <c r="K39" i="13"/>
  <c r="H39" i="13"/>
  <c r="E39" i="13"/>
  <c r="B15" i="17" l="1"/>
  <c r="A14" i="17"/>
  <c r="B37" i="16"/>
  <c r="A36" i="16"/>
  <c r="AC40" i="13"/>
  <c r="Z40" i="13"/>
  <c r="W40" i="13"/>
  <c r="T40" i="13"/>
  <c r="Q40" i="13"/>
  <c r="N40" i="13"/>
  <c r="K40" i="13"/>
  <c r="H40" i="13"/>
  <c r="E40" i="13"/>
  <c r="B14" i="17" l="1"/>
  <c r="A13" i="17"/>
  <c r="B36" i="16"/>
  <c r="A35" i="16"/>
  <c r="AC41" i="13"/>
  <c r="Z41" i="13"/>
  <c r="W41" i="13"/>
  <c r="T41" i="13"/>
  <c r="Q41" i="13"/>
  <c r="N41" i="13"/>
  <c r="K41" i="13"/>
  <c r="H41" i="13"/>
  <c r="E41" i="13"/>
  <c r="B13" i="17" l="1"/>
  <c r="A12" i="17"/>
  <c r="A11" i="17" s="1"/>
  <c r="B35" i="16"/>
  <c r="A34" i="16"/>
  <c r="AC42" i="13"/>
  <c r="Z42" i="13"/>
  <c r="W42" i="13"/>
  <c r="T42" i="13"/>
  <c r="Q42" i="13"/>
  <c r="N42" i="13"/>
  <c r="K42" i="13"/>
  <c r="H42" i="13"/>
  <c r="E42" i="13"/>
  <c r="B11" i="17" l="1"/>
  <c r="A10" i="17"/>
  <c r="B34" i="16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10" i="17" l="1"/>
  <c r="A9" i="17"/>
  <c r="B33" i="16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9" i="17" l="1"/>
  <c r="A8" i="17"/>
  <c r="B8" i="17" s="1"/>
  <c r="B32" i="16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<sst xmlns="http://schemas.openxmlformats.org/spreadsheetml/2006/main" count="1838" uniqueCount="46">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</sst>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0.0000"/>
    <numFmt numFmtId="166" formatCode="&quot;$&quot;#,##0.00"/>
    <numFmt numFmtId="167" formatCode="0.0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6" fillId="0" borderId="8" xfId="0" applyNumberFormat="1" applyFont="1" applyBorder="1"/>
    <xf numFmtId="166" fontId="6" fillId="0" borderId="8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5">
    <cellStyle name="Currency 2" xfId="4" xr:uid="{36727320-A279-461F-91A0-28DD11F380D5}"/>
    <cellStyle name="Hyperlink" xfId="1" builtinId="8"/>
    <cellStyle name="Normal" xfId="0" builtinId="0"/>
    <cellStyle name="Normal 2" xfId="2" xr:uid="{00000000-0005-0000-0000-000002000000}"/>
    <cellStyle name="Normal 3" xfId="3" xr:uid="{F90683DC-A39F-4B6B-BAFD-FA68521850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file:///\\usda.net\fsa\SHARED\DCWA2\FSA\EPAD\CAB\Wool%20and%20Mohair\1_New\Wool%20&amp;%20Mohair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94"/>
  <sheetViews>
    <sheetView tabSelected="1" zoomScaleNormal="100" workbookViewId="0">
      <selection activeCell="AJ10" sqref="AJ10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8.28515625" bestFit="1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8.28515625" style="3" bestFit="1" customWidth="1"/>
    <col min="34" max="34" width="10.28515625" style="1" customWidth="1"/>
    <col min="35" max="35" width="8.5703125" customWidth="1"/>
  </cols>
  <sheetData>
    <row r="1" spans="1:35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</row>
    <row r="2" spans="1:35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100"/>
    </row>
    <row r="3" spans="1:35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</row>
    <row r="4" spans="1:35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88" t="s">
        <v>43</v>
      </c>
      <c r="AE4" s="89"/>
      <c r="AF4" s="90"/>
      <c r="AG4" s="13"/>
      <c r="AH4" s="86" t="s">
        <v>16</v>
      </c>
      <c r="AI4" s="87"/>
    </row>
    <row r="5" spans="1:35" ht="29.25" customHeight="1" x14ac:dyDescent="0.2">
      <c r="A5" s="109" t="s">
        <v>45</v>
      </c>
      <c r="B5" s="110"/>
      <c r="C5" s="113">
        <f>[1]Print!$B$31</f>
        <v>4.5706679910463484</v>
      </c>
      <c r="D5" s="84"/>
      <c r="E5" s="85"/>
      <c r="F5" s="77">
        <f>[1]Print!$B$32</f>
        <v>3.9527135510173972</v>
      </c>
      <c r="G5" s="77"/>
      <c r="H5" s="78"/>
      <c r="I5" s="76">
        <f>[1]Print!$B$33</f>
        <v>3.5741043152743943</v>
      </c>
      <c r="J5" s="77"/>
      <c r="K5" s="78"/>
      <c r="L5" s="76">
        <f>[1]Print!$B$34</f>
        <v>3.3865327290735938</v>
      </c>
      <c r="M5" s="77"/>
      <c r="N5" s="77"/>
      <c r="O5" s="73">
        <f>[1]Print!$B$35</f>
        <v>3.1802687260724474</v>
      </c>
      <c r="P5" s="91"/>
      <c r="Q5" s="92"/>
      <c r="R5" s="73">
        <f>[1]Print!$B$36</f>
        <v>2.3144957981970422</v>
      </c>
      <c r="S5" s="74"/>
      <c r="T5" s="75"/>
      <c r="U5" s="76">
        <f>[1]Print!$B$37</f>
        <v>1.0663032938868862</v>
      </c>
      <c r="V5" s="77"/>
      <c r="W5" s="78"/>
      <c r="X5" s="76">
        <f>[1]Print!$B$38</f>
        <v>0.75406955953832933</v>
      </c>
      <c r="Y5" s="77"/>
      <c r="Z5" s="78"/>
      <c r="AA5" s="76">
        <v>0.4</v>
      </c>
      <c r="AB5" s="77"/>
      <c r="AC5" s="78"/>
      <c r="AD5" s="79" t="s">
        <v>42</v>
      </c>
      <c r="AE5" s="80"/>
      <c r="AF5" s="81"/>
      <c r="AG5" s="76">
        <v>4.2</v>
      </c>
      <c r="AH5" s="77"/>
      <c r="AI5" s="82"/>
    </row>
    <row r="6" spans="1:35" ht="21.7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x14ac:dyDescent="0.2">
      <c r="A7" s="69">
        <f>A8+7</f>
        <v>45917</v>
      </c>
      <c r="B7" s="69">
        <f>A7+6</f>
        <v>45923</v>
      </c>
      <c r="C7" s="70">
        <v>3.9794410049548907</v>
      </c>
      <c r="D7" s="71">
        <v>4.2239627274141656</v>
      </c>
      <c r="E7" s="67">
        <f t="shared" ref="E7:E11" si="0">IF(MIN(C7,D7)&lt;C$5,C$5-MIN(C7,D7),0)</f>
        <v>0.59122698609145763</v>
      </c>
      <c r="F7" s="71">
        <v>3.6960086841756317</v>
      </c>
      <c r="G7" s="71">
        <v>3.9253375202925853</v>
      </c>
      <c r="H7" s="67">
        <f t="shared" ref="H7:H11" si="1">IF(MIN(F7,G7)&lt;F$5,F$5-MIN(F7,G7),0)</f>
        <v>0.25670486684176552</v>
      </c>
      <c r="I7" s="72">
        <v>3.5750420306177824</v>
      </c>
      <c r="J7" s="71">
        <v>3.7982119301123136</v>
      </c>
      <c r="K7" s="67">
        <f t="shared" ref="K7:K11" si="2">IF(MIN(I7,J7)&lt;I$5,I$5-MIN(I7,J7),0)</f>
        <v>0</v>
      </c>
      <c r="L7" s="71">
        <v>3.5258904372009785</v>
      </c>
      <c r="M7" s="71">
        <v>3.7442435191867265</v>
      </c>
      <c r="N7" s="67">
        <f t="shared" ref="N7:N11" si="3">IF(MIN(L7,M7)&lt;L$5,L$5-MIN(L7,M7),0)</f>
        <v>0</v>
      </c>
      <c r="O7" s="71">
        <v>3.4610261611773692</v>
      </c>
      <c r="P7" s="71">
        <v>3.543728147624333</v>
      </c>
      <c r="Q7" s="67">
        <f t="shared" ref="Q7:Q11" si="4">IF(MIN(O7,P7)&lt;O$5,O$5-MIN(O7,P7),0)</f>
        <v>0</v>
      </c>
      <c r="R7" s="72">
        <v>2.6247551957107103</v>
      </c>
      <c r="S7" s="71">
        <v>2.6675948781265548</v>
      </c>
      <c r="T7" s="67">
        <f t="shared" ref="T7:T11" si="5">IF(MIN(R7,S7)&lt;R$5,R$5-MIN(R7,S7),0)</f>
        <v>0</v>
      </c>
      <c r="U7" s="71">
        <v>1.1870526482305588</v>
      </c>
      <c r="V7" s="71">
        <v>1.2844758575502473</v>
      </c>
      <c r="W7" s="67">
        <f t="shared" ref="W7:W11" si="6">IF(MIN(U7,V7)&lt;U$5,U$5-MIN(U7,V7),0)</f>
        <v>0</v>
      </c>
      <c r="X7" s="72">
        <v>0.86502718990956717</v>
      </c>
      <c r="Y7" s="71">
        <v>0.97516940243297801</v>
      </c>
      <c r="Z7" s="67">
        <f t="shared" ref="Z7:Z11" si="7">IF(MIN(X7,Y7)&lt;X$5,X$5-MIN(X7,Y7),0)</f>
        <v>0</v>
      </c>
      <c r="AA7" s="71">
        <v>2.2421249999999972E-2</v>
      </c>
      <c r="AB7" s="71">
        <v>5.2949999999999942E-2</v>
      </c>
      <c r="AC7" s="67">
        <f t="shared" ref="AC7:AC8" si="8">IF(MIN(AA7,AB7)&lt;AA$5,AA$5-MIN(AA7,AB7),0)</f>
        <v>0.37757875000000007</v>
      </c>
      <c r="AD7" s="66" t="s">
        <v>29</v>
      </c>
      <c r="AE7" s="66" t="s">
        <v>29</v>
      </c>
      <c r="AF7" s="67">
        <f t="shared" ref="AF7:AF8" si="9">6.865*AC7</f>
        <v>2.5920781187500004</v>
      </c>
      <c r="AG7" s="71">
        <v>6.8413513788486178</v>
      </c>
      <c r="AH7" s="71">
        <v>6.4051826155616602</v>
      </c>
      <c r="AI7" s="67">
        <f t="shared" ref="AI7:AI11" si="10">IF(MIN(AG7,AH7)&lt;AG$5,AG$5-MIN(AG7,AH7),0)</f>
        <v>0</v>
      </c>
    </row>
    <row r="8" spans="1:35" x14ac:dyDescent="0.2">
      <c r="A8" s="69">
        <f>A9+7</f>
        <v>45910</v>
      </c>
      <c r="B8" s="69">
        <f>A8+6</f>
        <v>45916</v>
      </c>
      <c r="C8" s="70">
        <v>3.9370428987934289</v>
      </c>
      <c r="D8" s="71">
        <v>3.9893346753617283</v>
      </c>
      <c r="E8" s="67">
        <f t="shared" ref="E8" si="11">IF(MIN(C8,D8)&lt;C$5,C$5-MIN(C8,D8),0)</f>
        <v>0.63362509225291941</v>
      </c>
      <c r="F8" s="71">
        <v>3.6730295172160199</v>
      </c>
      <c r="G8" s="71">
        <v>3.6904275152713186</v>
      </c>
      <c r="H8" s="67">
        <f t="shared" ref="H8" si="12">IF(MIN(F8,G8)&lt;F$5,F$5-MIN(F8,G8),0)</f>
        <v>0.2796840338013773</v>
      </c>
      <c r="I8" s="72">
        <v>3.5628611543409767</v>
      </c>
      <c r="J8" s="71">
        <v>3.5633331322407504</v>
      </c>
      <c r="K8" s="67">
        <f t="shared" ref="K8" si="13">IF(MIN(I8,J8)&lt;I$5,I$5-MIN(I8,J8),0)</f>
        <v>1.1243160933417595E-2</v>
      </c>
      <c r="L8" s="71">
        <v>3.5166587635769622</v>
      </c>
      <c r="M8" s="71">
        <v>3.5174379383686007</v>
      </c>
      <c r="N8" s="67">
        <f t="shared" ref="N8" si="14">IF(MIN(L8,M8)&lt;L$5,L$5-MIN(L8,M8),0)</f>
        <v>0</v>
      </c>
      <c r="O8" s="71">
        <v>3.3945474794254324</v>
      </c>
      <c r="P8" s="71">
        <v>3.5440000000000009</v>
      </c>
      <c r="Q8" s="67">
        <f t="shared" ref="Q8" si="15">IF(MIN(O8,P8)&lt;O$5,O$5-MIN(O8,P8),0)</f>
        <v>0</v>
      </c>
      <c r="R8" s="72">
        <v>2.6048504485800974</v>
      </c>
      <c r="S8" s="71">
        <v>2.6210805988143999</v>
      </c>
      <c r="T8" s="67">
        <f t="shared" ref="T8" si="16">IF(MIN(R8,S8)&lt;R$5,R$5-MIN(R8,S8),0)</f>
        <v>0</v>
      </c>
      <c r="U8" s="71">
        <v>1.1633666985239652</v>
      </c>
      <c r="V8" s="71">
        <v>1.1887420608875074</v>
      </c>
      <c r="W8" s="67">
        <f t="shared" ref="W8" si="17">IF(MIN(U8,V8)&lt;U$5,U$5-MIN(U8,V8),0)</f>
        <v>0</v>
      </c>
      <c r="X8" s="72">
        <v>0.84386177115089511</v>
      </c>
      <c r="Y8" s="71">
        <v>0.85928958987545712</v>
      </c>
      <c r="Z8" s="67">
        <f t="shared" ref="Z8" si="18">IF(MIN(X8,Y8)&lt;X$5,X$5-MIN(X8,Y8),0)</f>
        <v>0</v>
      </c>
      <c r="AA8" s="71">
        <v>2.5789999999999969E-2</v>
      </c>
      <c r="AB8" s="71">
        <v>5.9774999999999967E-2</v>
      </c>
      <c r="AC8" s="67">
        <f t="shared" si="8"/>
        <v>0.37421000000000004</v>
      </c>
      <c r="AD8" s="66" t="s">
        <v>29</v>
      </c>
      <c r="AE8" s="66" t="s">
        <v>29</v>
      </c>
      <c r="AF8" s="67">
        <f t="shared" si="9"/>
        <v>2.5689516500000003</v>
      </c>
      <c r="AG8" s="71">
        <v>6.9051829132549605</v>
      </c>
      <c r="AH8" s="71">
        <v>6.8464072724278857</v>
      </c>
      <c r="AI8" s="67">
        <f t="shared" ref="AI8" si="19">IF(MIN(AG8,AH8)&lt;AG$5,AG$5-MIN(AG8,AH8),0)</f>
        <v>0</v>
      </c>
    </row>
    <row r="9" spans="1:35" x14ac:dyDescent="0.2">
      <c r="A9" s="69">
        <f>A10+7</f>
        <v>45903</v>
      </c>
      <c r="B9" s="69">
        <f>A9+6</f>
        <v>45909</v>
      </c>
      <c r="C9" s="70">
        <v>3.9370428987934289</v>
      </c>
      <c r="D9" s="71">
        <v>3.9893346753617283</v>
      </c>
      <c r="E9" s="67">
        <f t="shared" si="0"/>
        <v>0.63362509225291941</v>
      </c>
      <c r="F9" s="71">
        <v>3.6730295172160199</v>
      </c>
      <c r="G9" s="71">
        <v>3.6904275152713186</v>
      </c>
      <c r="H9" s="67">
        <f t="shared" si="1"/>
        <v>0.2796840338013773</v>
      </c>
      <c r="I9" s="72">
        <v>3.5628611543409767</v>
      </c>
      <c r="J9" s="71">
        <v>3.5633331322407504</v>
      </c>
      <c r="K9" s="67">
        <f t="shared" si="2"/>
        <v>1.1243160933417595E-2</v>
      </c>
      <c r="L9" s="71">
        <v>3.5166587635769622</v>
      </c>
      <c r="M9" s="71">
        <v>3.5174379383686007</v>
      </c>
      <c r="N9" s="67">
        <f t="shared" si="3"/>
        <v>0</v>
      </c>
      <c r="O9" s="71">
        <v>3.3945474794254324</v>
      </c>
      <c r="P9" s="71">
        <v>3.5440000000000009</v>
      </c>
      <c r="Q9" s="67">
        <f t="shared" si="4"/>
        <v>0</v>
      </c>
      <c r="R9" s="72">
        <v>2.6048504485800974</v>
      </c>
      <c r="S9" s="71">
        <v>2.6210805988143999</v>
      </c>
      <c r="T9" s="67">
        <f t="shared" si="5"/>
        <v>0</v>
      </c>
      <c r="U9" s="71">
        <v>1.1633666985239652</v>
      </c>
      <c r="V9" s="71">
        <v>1.1887420608875074</v>
      </c>
      <c r="W9" s="67">
        <f t="shared" si="6"/>
        <v>0</v>
      </c>
      <c r="X9" s="72">
        <v>0.84386177115089511</v>
      </c>
      <c r="Y9" s="71">
        <v>0.85928958987545712</v>
      </c>
      <c r="Z9" s="67">
        <f t="shared" si="7"/>
        <v>0</v>
      </c>
      <c r="AA9" s="71">
        <v>2.5789999999999969E-2</v>
      </c>
      <c r="AB9" s="71">
        <v>5.9774999999999967E-2</v>
      </c>
      <c r="AC9" s="67">
        <f t="shared" ref="AC8:AC11" si="20">IF(MIN(AA9,AB9)&lt;AA$5,AA$5-MIN(AA9,AB9),0)</f>
        <v>0.37421000000000004</v>
      </c>
      <c r="AD9" s="66" t="s">
        <v>29</v>
      </c>
      <c r="AE9" s="66" t="s">
        <v>29</v>
      </c>
      <c r="AF9" s="67">
        <f t="shared" ref="AF8:AF9" si="21">6.865*AC9</f>
        <v>2.5689516500000003</v>
      </c>
      <c r="AG9" s="71">
        <v>6.9051829132549605</v>
      </c>
      <c r="AH9" s="71">
        <v>6.8464072724278857</v>
      </c>
      <c r="AI9" s="67">
        <f t="shared" si="10"/>
        <v>0</v>
      </c>
    </row>
    <row r="10" spans="1:35" x14ac:dyDescent="0.2">
      <c r="A10" s="69">
        <f>A11+21</f>
        <v>45896</v>
      </c>
      <c r="B10" s="69">
        <f>A10+6</f>
        <v>45902</v>
      </c>
      <c r="C10" s="70">
        <v>3.9422007511790751</v>
      </c>
      <c r="D10" s="71">
        <v>3.899607588236174</v>
      </c>
      <c r="E10" s="67">
        <f t="shared" si="0"/>
        <v>0.67106040281017432</v>
      </c>
      <c r="F10" s="71">
        <v>3.6791857080931001</v>
      </c>
      <c r="G10" s="71">
        <v>3.6376300982072673</v>
      </c>
      <c r="H10" s="67">
        <f t="shared" si="1"/>
        <v>0.31508345281012984</v>
      </c>
      <c r="I10" s="72">
        <v>3.5746487237651667</v>
      </c>
      <c r="J10" s="71">
        <v>3.5101499802914149</v>
      </c>
      <c r="K10" s="67">
        <f t="shared" si="2"/>
        <v>6.3954334982979422E-2</v>
      </c>
      <c r="L10" s="71">
        <v>3.5262310366292406</v>
      </c>
      <c r="M10" s="71">
        <v>3.472724624572999</v>
      </c>
      <c r="N10" s="67">
        <f t="shared" si="3"/>
        <v>0</v>
      </c>
      <c r="O10" s="71">
        <v>3.4014097557723031</v>
      </c>
      <c r="P10" s="71">
        <v>3.3720000000000008</v>
      </c>
      <c r="Q10" s="67">
        <f t="shared" si="4"/>
        <v>0</v>
      </c>
      <c r="R10" s="72">
        <v>2.5939347089048783</v>
      </c>
      <c r="S10" s="71">
        <v>2.615252164655816</v>
      </c>
      <c r="T10" s="67">
        <f t="shared" si="5"/>
        <v>0</v>
      </c>
      <c r="U10" s="71">
        <v>1.1613884698200101</v>
      </c>
      <c r="V10" s="71">
        <v>1.1650454379274819</v>
      </c>
      <c r="W10" s="67">
        <f t="shared" si="6"/>
        <v>0</v>
      </c>
      <c r="X10" s="72">
        <v>0.84608428447857076</v>
      </c>
      <c r="Y10" s="71">
        <v>0.83209865518957193</v>
      </c>
      <c r="Z10" s="67">
        <f t="shared" si="7"/>
        <v>0</v>
      </c>
      <c r="AA10" s="71">
        <v>3.1109999999999968E-2</v>
      </c>
      <c r="AB10" s="71">
        <v>0</v>
      </c>
      <c r="AC10" s="67">
        <f t="shared" si="20"/>
        <v>0.4</v>
      </c>
      <c r="AD10" s="66" t="s">
        <v>29</v>
      </c>
      <c r="AE10" s="66" t="s">
        <v>29</v>
      </c>
      <c r="AF10" s="67">
        <f t="shared" ref="AF10" si="22">6.865*AC10</f>
        <v>2.7460000000000004</v>
      </c>
      <c r="AG10" s="71">
        <v>6.9051829132549605</v>
      </c>
      <c r="AH10" s="71">
        <v>6.8464072724278857</v>
      </c>
      <c r="AI10" s="67">
        <f t="shared" si="10"/>
        <v>0</v>
      </c>
    </row>
    <row r="11" spans="1:35" x14ac:dyDescent="0.2">
      <c r="A11" s="69">
        <f>A12+14</f>
        <v>45875</v>
      </c>
      <c r="B11" s="69">
        <f>A11+20</f>
        <v>45895</v>
      </c>
      <c r="C11" s="70">
        <v>3.8310282135917721</v>
      </c>
      <c r="D11" s="71">
        <v>3.9484362541804194</v>
      </c>
      <c r="E11" s="67">
        <f t="shared" si="0"/>
        <v>0.73963977745457621</v>
      </c>
      <c r="F11" s="71">
        <v>3.6136188212980933</v>
      </c>
      <c r="G11" s="71">
        <v>3.6838032534360754</v>
      </c>
      <c r="H11" s="67">
        <f t="shared" si="1"/>
        <v>0.33909472971930388</v>
      </c>
      <c r="I11" s="72">
        <v>3.4864837782544527</v>
      </c>
      <c r="J11" s="71">
        <v>3.5789036855734517</v>
      </c>
      <c r="K11" s="67">
        <f t="shared" si="2"/>
        <v>8.7620537019941658E-2</v>
      </c>
      <c r="L11" s="71">
        <v>3.4298285156237607</v>
      </c>
      <c r="M11" s="71">
        <v>3.5300300232738202</v>
      </c>
      <c r="N11" s="67">
        <f t="shared" si="3"/>
        <v>0</v>
      </c>
      <c r="O11" s="71">
        <v>3.3820622763468706</v>
      </c>
      <c r="P11" s="71">
        <v>3.4014097557723031</v>
      </c>
      <c r="Q11" s="67">
        <f t="shared" si="4"/>
        <v>0</v>
      </c>
      <c r="R11" s="72">
        <v>2.4860434662373869</v>
      </c>
      <c r="S11" s="71">
        <v>2.6016847089048785</v>
      </c>
      <c r="T11" s="67">
        <f t="shared" si="5"/>
        <v>0</v>
      </c>
      <c r="U11" s="71">
        <v>1.1251616640350752</v>
      </c>
      <c r="V11" s="71">
        <v>1.1628557778359383</v>
      </c>
      <c r="W11" s="67">
        <f t="shared" si="6"/>
        <v>0</v>
      </c>
      <c r="X11" s="72">
        <v>0.81334173870090254</v>
      </c>
      <c r="Y11" s="71">
        <v>0.84744184992173266</v>
      </c>
      <c r="Z11" s="67">
        <f t="shared" si="7"/>
        <v>0</v>
      </c>
      <c r="AA11" s="71">
        <v>2.2417749999999979E-2</v>
      </c>
      <c r="AB11" s="71">
        <v>3.5099999999999965E-2</v>
      </c>
      <c r="AC11" s="67">
        <f t="shared" si="20"/>
        <v>0.37758225000000006</v>
      </c>
      <c r="AD11" s="66" t="s">
        <v>29</v>
      </c>
      <c r="AE11" s="66" t="s">
        <v>29</v>
      </c>
      <c r="AF11" s="67">
        <f t="shared" ref="AF11" si="23">6.865*AC11</f>
        <v>2.5921021462500007</v>
      </c>
      <c r="AG11" s="71">
        <v>6.9051829132549605</v>
      </c>
      <c r="AH11" s="71">
        <v>6.8464072724278857</v>
      </c>
      <c r="AI11" s="67">
        <f t="shared" si="10"/>
        <v>0</v>
      </c>
    </row>
    <row r="12" spans="1:35" x14ac:dyDescent="0.2">
      <c r="A12" s="69">
        <f t="shared" ref="A12:A16" si="24">A13+7</f>
        <v>45861</v>
      </c>
      <c r="B12" s="69">
        <v>45874</v>
      </c>
      <c r="C12" s="70">
        <v>3.8264907061207287</v>
      </c>
      <c r="D12" s="71">
        <v>3.8549037091602512</v>
      </c>
      <c r="E12" s="67">
        <f t="shared" ref="E12:E40" si="25">IF(MIN(C12,D12)&lt;C$5,C$5-MIN(C12,D12),0)</f>
        <v>0.74417728492561963</v>
      </c>
      <c r="F12" s="71">
        <v>3.6230290832793939</v>
      </c>
      <c r="G12" s="71">
        <v>3.6145400732914426</v>
      </c>
      <c r="H12" s="67">
        <f t="shared" ref="H12:H40" si="26">IF(MIN(F12,G12)&lt;F$5,F$5-MIN(F12,G12),0)</f>
        <v>0.33817347772595463</v>
      </c>
      <c r="I12" s="72">
        <v>3.474531101235903</v>
      </c>
      <c r="J12" s="71">
        <v>3.5150792584491777</v>
      </c>
      <c r="K12" s="67">
        <f t="shared" ref="K12:K40" si="27">IF(MIN(I12,J12)&lt;I$5,I$5-MIN(I12,J12),0)</f>
        <v>9.9573214038491287E-2</v>
      </c>
      <c r="L12" s="71">
        <v>3.4100684611080143</v>
      </c>
      <c r="M12" s="71">
        <v>3.4730452236051255</v>
      </c>
      <c r="N12" s="67">
        <f t="shared" ref="N12:N40" si="28">IF(MIN(L12,M12)&lt;L$5,L$5-MIN(L12,M12),0)</f>
        <v>0</v>
      </c>
      <c r="O12" s="71">
        <v>3.2557333333333331</v>
      </c>
      <c r="P12" s="71">
        <v>3.4014097557723031</v>
      </c>
      <c r="Q12" s="67">
        <f t="shared" ref="Q12:Q40" si="29">IF(MIN(O12,P12)&lt;O$5,O$5-MIN(O12,P12),0)</f>
        <v>0</v>
      </c>
      <c r="R12" s="72">
        <v>2.4798174236592829</v>
      </c>
      <c r="S12" s="71">
        <v>2.4854347089048785</v>
      </c>
      <c r="T12" s="67">
        <f t="shared" ref="T12:T40" si="30">IF(MIN(R12,S12)&lt;R$5,R$5-MIN(R12,S12),0)</f>
        <v>0</v>
      </c>
      <c r="U12" s="71">
        <v>1.1057235358380999</v>
      </c>
      <c r="V12" s="71">
        <v>1.140846157597013</v>
      </c>
      <c r="W12" s="67">
        <f t="shared" ref="W12:W40" si="31">IF(MIN(U12,V12)&lt;U$5,U$5-MIN(U12,V12),0)</f>
        <v>0</v>
      </c>
      <c r="X12" s="72">
        <v>0.80226656893264736</v>
      </c>
      <c r="Y12" s="71">
        <v>0.82707836827430348</v>
      </c>
      <c r="Z12" s="67">
        <f t="shared" ref="Z12:Z40" si="32">IF(MIN(X12,Y12)&lt;X$5,X$5-MIN(X12,Y12),0)</f>
        <v>0</v>
      </c>
      <c r="AA12" s="71">
        <v>3.6837749999999982E-2</v>
      </c>
      <c r="AB12" s="71">
        <v>0</v>
      </c>
      <c r="AC12" s="67">
        <f t="shared" ref="AC12" si="33">IF(MIN(AA12,AB12)&lt;AA$5,AA$5-MIN(AA12,AB12),0)</f>
        <v>0.4</v>
      </c>
      <c r="AD12" s="66" t="s">
        <v>29</v>
      </c>
      <c r="AE12" s="66" t="s">
        <v>29</v>
      </c>
      <c r="AF12" s="67">
        <f t="shared" ref="AF12:AF13" si="34">6.865*AC12</f>
        <v>2.7460000000000004</v>
      </c>
      <c r="AG12" s="71">
        <v>6.9051829132549605</v>
      </c>
      <c r="AH12" s="71">
        <v>6.8464072724278857</v>
      </c>
      <c r="AI12" s="67">
        <f t="shared" ref="AI12:AI17" si="35">IF(MIN(AG12,AH12)&lt;AG$5,AG$5-MIN(AG12,AH12),0)</f>
        <v>0</v>
      </c>
    </row>
    <row r="13" spans="1:35" x14ac:dyDescent="0.2">
      <c r="A13" s="69">
        <f t="shared" si="24"/>
        <v>45854</v>
      </c>
      <c r="B13" s="69">
        <f t="shared" ref="B13" si="36">A13+6</f>
        <v>45860</v>
      </c>
      <c r="C13" s="70">
        <v>3.8287167677497087</v>
      </c>
      <c r="D13" s="71">
        <v>3.801764827818634</v>
      </c>
      <c r="E13" s="67">
        <f t="shared" si="25"/>
        <v>0.76890316322771435</v>
      </c>
      <c r="F13" s="71">
        <v>3.6295587801935594</v>
      </c>
      <c r="G13" s="71">
        <v>3.5983566260535258</v>
      </c>
      <c r="H13" s="67">
        <f t="shared" si="26"/>
        <v>0.35435692496387139</v>
      </c>
      <c r="I13" s="72">
        <v>3.4681618792268187</v>
      </c>
      <c r="J13" s="71">
        <v>3.4860090727530286</v>
      </c>
      <c r="K13" s="67">
        <f t="shared" si="27"/>
        <v>0.10594243604757558</v>
      </c>
      <c r="L13" s="71">
        <v>3.3943226149777082</v>
      </c>
      <c r="M13" s="71">
        <v>3.4316092048391047</v>
      </c>
      <c r="N13" s="67">
        <f t="shared" si="28"/>
        <v>0</v>
      </c>
      <c r="O13" s="71">
        <v>3.113866666666667</v>
      </c>
      <c r="P13" s="71">
        <v>3.4680000000000004</v>
      </c>
      <c r="Q13" s="67">
        <f t="shared" si="29"/>
        <v>6.6402059405780367E-2</v>
      </c>
      <c r="R13" s="72">
        <v>2.4694814795999132</v>
      </c>
      <c r="S13" s="71">
        <v>2.4854347089048785</v>
      </c>
      <c r="T13" s="67">
        <f t="shared" si="30"/>
        <v>0</v>
      </c>
      <c r="U13" s="71">
        <v>1.0805593619634737</v>
      </c>
      <c r="V13" s="71">
        <v>1.1404212278017603</v>
      </c>
      <c r="W13" s="67">
        <f t="shared" si="31"/>
        <v>0</v>
      </c>
      <c r="X13" s="72">
        <v>0.7884084852602915</v>
      </c>
      <c r="Y13" s="71">
        <v>0.81679375271871879</v>
      </c>
      <c r="Z13" s="67">
        <f t="shared" si="32"/>
        <v>0</v>
      </c>
      <c r="AA13" s="71">
        <v>3.7019749999999969E-2</v>
      </c>
      <c r="AB13" s="71">
        <v>3.8669999999999982E-2</v>
      </c>
      <c r="AC13" s="67">
        <f t="shared" ref="AC13:AC40" si="37">IF(MIN(AA13,AB13)&lt;AA$5,AA$5-MIN(AA13,AB13),0)</f>
        <v>0.36298025000000006</v>
      </c>
      <c r="AD13" s="66" t="s">
        <v>29</v>
      </c>
      <c r="AE13" s="66" t="s">
        <v>29</v>
      </c>
      <c r="AF13" s="67">
        <f t="shared" si="34"/>
        <v>2.4918594162500005</v>
      </c>
      <c r="AG13" s="71">
        <v>6.9051829132549605</v>
      </c>
      <c r="AH13" s="71">
        <v>6.8464072724278857</v>
      </c>
      <c r="AI13" s="67">
        <f t="shared" si="35"/>
        <v>0</v>
      </c>
    </row>
    <row r="14" spans="1:35" x14ac:dyDescent="0.2">
      <c r="A14" s="69">
        <f t="shared" si="24"/>
        <v>45847</v>
      </c>
      <c r="B14" s="69">
        <f t="shared" ref="B14" si="38">A14+6</f>
        <v>45853</v>
      </c>
      <c r="C14" s="70">
        <v>3.8193588563668248</v>
      </c>
      <c r="D14" s="71">
        <v>3.8415575724284836</v>
      </c>
      <c r="E14" s="67">
        <f t="shared" si="25"/>
        <v>0.75130913467952354</v>
      </c>
      <c r="F14" s="71">
        <v>3.6347583751658816</v>
      </c>
      <c r="G14" s="71">
        <v>3.6171469589131573</v>
      </c>
      <c r="H14" s="67">
        <f t="shared" si="26"/>
        <v>0.33556659210423989</v>
      </c>
      <c r="I14" s="72">
        <v>3.462898388220268</v>
      </c>
      <c r="J14" s="71">
        <v>3.4989732847747672</v>
      </c>
      <c r="K14" s="67">
        <f t="shared" si="27"/>
        <v>0.11120592705412635</v>
      </c>
      <c r="L14" s="71">
        <v>3.3807034673048406</v>
      </c>
      <c r="M14" s="71">
        <v>3.4225781823014638</v>
      </c>
      <c r="N14" s="67">
        <f t="shared" si="28"/>
        <v>5.8292617687532022E-3</v>
      </c>
      <c r="O14" s="71">
        <v>2.9869333333333334</v>
      </c>
      <c r="P14" s="71">
        <v>3.4040000000000004</v>
      </c>
      <c r="Q14" s="67">
        <f t="shared" si="29"/>
        <v>0.19333539273911393</v>
      </c>
      <c r="R14" s="72">
        <v>2.4477256831818108</v>
      </c>
      <c r="S14" s="71">
        <v>2.5056616252529342</v>
      </c>
      <c r="T14" s="67">
        <f t="shared" si="30"/>
        <v>0</v>
      </c>
      <c r="U14" s="71">
        <v>1.0521331589346565</v>
      </c>
      <c r="V14" s="71">
        <v>1.1390209883957483</v>
      </c>
      <c r="W14" s="67">
        <f t="shared" si="31"/>
        <v>1.4170134952229629E-2</v>
      </c>
      <c r="X14" s="72">
        <v>0.76615559009408851</v>
      </c>
      <c r="Y14" s="71">
        <v>0.83069512950740299</v>
      </c>
      <c r="Z14" s="67">
        <f t="shared" si="32"/>
        <v>0</v>
      </c>
      <c r="AA14" s="71">
        <v>3.5068499999999961E-2</v>
      </c>
      <c r="AB14" s="71">
        <v>4.323750000000004E-2</v>
      </c>
      <c r="AC14" s="67">
        <f t="shared" si="37"/>
        <v>0.36493150000000008</v>
      </c>
      <c r="AD14" s="66" t="s">
        <v>29</v>
      </c>
      <c r="AE14" s="66" t="s">
        <v>29</v>
      </c>
      <c r="AF14" s="67">
        <f t="shared" ref="AF14" si="39">6.865*AC14</f>
        <v>2.5052547475000004</v>
      </c>
      <c r="AG14" s="71">
        <v>6.9051829132549605</v>
      </c>
      <c r="AH14" s="71">
        <v>6.8464072724278857</v>
      </c>
      <c r="AI14" s="67">
        <f t="shared" si="35"/>
        <v>0</v>
      </c>
    </row>
    <row r="15" spans="1:35" ht="11.25" customHeight="1" x14ac:dyDescent="0.2">
      <c r="A15" s="69">
        <f t="shared" si="24"/>
        <v>45840</v>
      </c>
      <c r="B15" s="69">
        <f t="shared" ref="B15" si="40">A15+6</f>
        <v>45846</v>
      </c>
      <c r="C15" s="70">
        <v>3.8182402917263709</v>
      </c>
      <c r="D15" s="71">
        <v>3.8226948462390165</v>
      </c>
      <c r="E15" s="67">
        <f t="shared" si="25"/>
        <v>0.75242769931997744</v>
      </c>
      <c r="F15" s="71">
        <v>3.6467857800025971</v>
      </c>
      <c r="G15" s="71">
        <v>3.6092671536131116</v>
      </c>
      <c r="H15" s="67">
        <f t="shared" si="26"/>
        <v>0.34344639740428562</v>
      </c>
      <c r="I15" s="72">
        <v>3.4721381357870857</v>
      </c>
      <c r="J15" s="71">
        <v>3.4512599115585738</v>
      </c>
      <c r="K15" s="67">
        <f t="shared" si="27"/>
        <v>0.1228444037158205</v>
      </c>
      <c r="L15" s="71">
        <v>3.3698935181510246</v>
      </c>
      <c r="M15" s="71">
        <v>3.400971834186616</v>
      </c>
      <c r="N15" s="67">
        <f t="shared" si="28"/>
        <v>1.6639210922569259E-2</v>
      </c>
      <c r="O15" s="71">
        <v>2.8866666666666667</v>
      </c>
      <c r="P15" s="71">
        <v>3.4040000000000004</v>
      </c>
      <c r="Q15" s="67">
        <f t="shared" si="29"/>
        <v>0.29360205940578066</v>
      </c>
      <c r="R15" s="72">
        <v>2.4331848941595302</v>
      </c>
      <c r="S15" s="71">
        <v>2.4747401649851239</v>
      </c>
      <c r="T15" s="67">
        <f t="shared" si="30"/>
        <v>0</v>
      </c>
      <c r="U15" s="71">
        <v>1.0304514447594892</v>
      </c>
      <c r="V15" s="71">
        <v>1.0972682068544142</v>
      </c>
      <c r="W15" s="67">
        <f t="shared" si="31"/>
        <v>3.5851849127396918E-2</v>
      </c>
      <c r="X15" s="72">
        <v>0.7508831598418414</v>
      </c>
      <c r="Y15" s="71">
        <v>0.78665574272789485</v>
      </c>
      <c r="Z15" s="67">
        <f t="shared" si="32"/>
        <v>3.1863996964879293E-3</v>
      </c>
      <c r="AA15" s="71">
        <v>3.2667499999999947E-2</v>
      </c>
      <c r="AB15" s="71">
        <v>2.8589999999999949E-2</v>
      </c>
      <c r="AC15" s="67">
        <f t="shared" si="37"/>
        <v>0.37141000000000007</v>
      </c>
      <c r="AD15" s="66" t="s">
        <v>29</v>
      </c>
      <c r="AE15" s="66" t="s">
        <v>29</v>
      </c>
      <c r="AF15" s="67">
        <f t="shared" ref="AF15" si="41">6.865*AC15</f>
        <v>2.5497296500000006</v>
      </c>
      <c r="AG15" s="71">
        <v>6.9051829132549605</v>
      </c>
      <c r="AH15" s="71">
        <v>6.8464072724278857</v>
      </c>
      <c r="AI15" s="67">
        <f t="shared" si="35"/>
        <v>0</v>
      </c>
    </row>
    <row r="16" spans="1:35" ht="11.25" customHeight="1" x14ac:dyDescent="0.2">
      <c r="A16" s="69">
        <f t="shared" si="24"/>
        <v>45833</v>
      </c>
      <c r="B16" s="69">
        <f t="shared" ref="B16" si="42">A16+6</f>
        <v>45839</v>
      </c>
      <c r="C16" s="65">
        <v>3.8055692878102061</v>
      </c>
      <c r="D16" s="66">
        <v>3.8421998591142335</v>
      </c>
      <c r="E16" s="67">
        <f t="shared" si="25"/>
        <v>0.76509870323614226</v>
      </c>
      <c r="F16" s="66">
        <v>3.6387734894658479</v>
      </c>
      <c r="G16" s="66">
        <v>3.6666944779220754</v>
      </c>
      <c r="H16" s="67">
        <f t="shared" si="26"/>
        <v>0.3139400615515493</v>
      </c>
      <c r="I16" s="68">
        <v>3.473346136731768</v>
      </c>
      <c r="J16" s="66">
        <v>3.4676313274423785</v>
      </c>
      <c r="K16" s="67">
        <f t="shared" si="27"/>
        <v>0.10647298783201586</v>
      </c>
      <c r="L16" s="66">
        <v>3.3594407494614731</v>
      </c>
      <c r="M16" s="66">
        <v>3.3987121770933175</v>
      </c>
      <c r="N16" s="67">
        <f t="shared" si="28"/>
        <v>2.7091979612120731E-2</v>
      </c>
      <c r="O16" s="66">
        <v>2.98</v>
      </c>
      <c r="P16" s="66">
        <v>2.86</v>
      </c>
      <c r="Q16" s="67">
        <f t="shared" si="29"/>
        <v>0.3202687260724475</v>
      </c>
      <c r="R16" s="68">
        <v>2.4205569013764858</v>
      </c>
      <c r="S16" s="66">
        <v>2.4612027653934483</v>
      </c>
      <c r="T16" s="67">
        <f t="shared" si="30"/>
        <v>0</v>
      </c>
      <c r="U16" s="66">
        <v>1.0159953445555088</v>
      </c>
      <c r="V16" s="66">
        <v>1.0659769282548532</v>
      </c>
      <c r="W16" s="67">
        <f t="shared" si="31"/>
        <v>5.0307949331377388E-2</v>
      </c>
      <c r="X16" s="68">
        <v>0.73493662385813796</v>
      </c>
      <c r="Y16" s="66">
        <v>0.78584560421441663</v>
      </c>
      <c r="Z16" s="67">
        <f t="shared" si="32"/>
        <v>1.9132935680191365E-2</v>
      </c>
      <c r="AA16" s="66">
        <v>2.563249999999994E-2</v>
      </c>
      <c r="AB16" s="66">
        <v>3.614999999999996E-2</v>
      </c>
      <c r="AC16" s="67">
        <f t="shared" si="37"/>
        <v>0.37436750000000008</v>
      </c>
      <c r="AD16" s="66" t="s">
        <v>29</v>
      </c>
      <c r="AE16" s="66" t="s">
        <v>29</v>
      </c>
      <c r="AF16" s="67">
        <f t="shared" ref="AF16" si="43">6.865*AC16</f>
        <v>2.5700328875000005</v>
      </c>
      <c r="AG16" s="66">
        <v>6.9051829132549605</v>
      </c>
      <c r="AH16" s="66">
        <v>6.8464072724278857</v>
      </c>
      <c r="AI16" s="67">
        <f t="shared" si="35"/>
        <v>0</v>
      </c>
    </row>
    <row r="17" spans="1:35" ht="11.25" customHeight="1" x14ac:dyDescent="0.2">
      <c r="A17" s="69">
        <f t="shared" ref="A17:A33" si="44">A18+7</f>
        <v>45826</v>
      </c>
      <c r="B17" s="69">
        <f>A17+6</f>
        <v>45832</v>
      </c>
      <c r="C17" s="65">
        <v>3.7873317569489204</v>
      </c>
      <c r="D17" s="66">
        <v>3.8186007222096472</v>
      </c>
      <c r="E17" s="67">
        <f t="shared" si="25"/>
        <v>0.78333623409742792</v>
      </c>
      <c r="F17" s="66">
        <v>3.6316490544339479</v>
      </c>
      <c r="G17" s="66">
        <v>3.6253079914343624</v>
      </c>
      <c r="H17" s="67">
        <f t="shared" si="26"/>
        <v>0.32740555958303474</v>
      </c>
      <c r="I17" s="68">
        <v>3.4721488103256957</v>
      </c>
      <c r="J17" s="66">
        <v>3.4544089306879227</v>
      </c>
      <c r="K17" s="67">
        <f t="shared" si="27"/>
        <v>0.11969538458647166</v>
      </c>
      <c r="L17" s="66">
        <v>3.3618186191471291</v>
      </c>
      <c r="M17" s="66">
        <v>3.3624770221484579</v>
      </c>
      <c r="N17" s="67">
        <f t="shared" si="28"/>
        <v>2.4714109926464722E-2</v>
      </c>
      <c r="O17" s="66">
        <v>3.0831045096296892</v>
      </c>
      <c r="P17" s="66">
        <v>2.86</v>
      </c>
      <c r="Q17" s="67">
        <f t="shared" si="29"/>
        <v>0.3202687260724475</v>
      </c>
      <c r="R17" s="68">
        <v>2.4059624741206695</v>
      </c>
      <c r="S17" s="66">
        <v>2.452623929011899</v>
      </c>
      <c r="T17" s="67">
        <f t="shared" si="30"/>
        <v>0</v>
      </c>
      <c r="U17" s="66">
        <v>1.0048097987728513</v>
      </c>
      <c r="V17" s="66">
        <v>1.0364473079977845</v>
      </c>
      <c r="W17" s="67">
        <f t="shared" si="31"/>
        <v>6.1493495114034902E-2</v>
      </c>
      <c r="X17" s="68">
        <v>0.72259144647406826</v>
      </c>
      <c r="Y17" s="66">
        <v>0.76403273190019316</v>
      </c>
      <c r="Z17" s="67">
        <f t="shared" si="32"/>
        <v>3.1478113064261071E-2</v>
      </c>
      <c r="AA17" s="66">
        <v>1.7862499999999941E-2</v>
      </c>
      <c r="AB17" s="66">
        <v>3.9299999999999946E-2</v>
      </c>
      <c r="AC17" s="67">
        <f t="shared" si="37"/>
        <v>0.38213750000000007</v>
      </c>
      <c r="AD17" s="66" t="s">
        <v>29</v>
      </c>
      <c r="AE17" s="66" t="s">
        <v>29</v>
      </c>
      <c r="AF17" s="67">
        <f t="shared" ref="AF17" si="45">6.865*AC17</f>
        <v>2.6233739375000007</v>
      </c>
      <c r="AG17" s="66">
        <v>6.918185386074204</v>
      </c>
      <c r="AH17" s="66">
        <v>6.8947127812212665</v>
      </c>
      <c r="AI17" s="67">
        <f t="shared" si="35"/>
        <v>0</v>
      </c>
    </row>
    <row r="18" spans="1:35" ht="11.25" customHeight="1" x14ac:dyDescent="0.2">
      <c r="A18" s="69">
        <f t="shared" si="44"/>
        <v>45819</v>
      </c>
      <c r="B18" s="69">
        <f t="shared" ref="B18" si="46">A18+6</f>
        <v>45825</v>
      </c>
      <c r="C18" s="65">
        <v>3.775351017687226</v>
      </c>
      <c r="D18" s="66">
        <v>3.793066016275799</v>
      </c>
      <c r="E18" s="67">
        <f t="shared" si="25"/>
        <v>0.79531697335912233</v>
      </c>
      <c r="F18" s="66">
        <v>3.6253993025867306</v>
      </c>
      <c r="G18" s="66">
        <v>3.628923666313923</v>
      </c>
      <c r="H18" s="67">
        <f t="shared" si="26"/>
        <v>0.32731424843066659</v>
      </c>
      <c r="I18" s="68">
        <v>3.4704022864680257</v>
      </c>
      <c r="J18" s="66">
        <v>3.4694710977795293</v>
      </c>
      <c r="K18" s="67">
        <f t="shared" si="27"/>
        <v>0.10463321749486498</v>
      </c>
      <c r="L18" s="66">
        <v>3.3763191107050963</v>
      </c>
      <c r="M18" s="66">
        <v>3.3682519696111308</v>
      </c>
      <c r="N18" s="67">
        <f t="shared" si="28"/>
        <v>1.8280759462462992E-2</v>
      </c>
      <c r="O18" s="66">
        <v>3.2106369600002664</v>
      </c>
      <c r="P18" s="66">
        <v>2.86</v>
      </c>
      <c r="Q18" s="67">
        <f t="shared" si="29"/>
        <v>0.3202687260724475</v>
      </c>
      <c r="R18" s="68">
        <v>2.3833733713315151</v>
      </c>
      <c r="S18" s="66">
        <v>2.4124224977467801</v>
      </c>
      <c r="T18" s="67">
        <f t="shared" si="30"/>
        <v>0</v>
      </c>
      <c r="U18" s="66">
        <v>0.9930703773388917</v>
      </c>
      <c r="V18" s="66">
        <v>1.022893419192306</v>
      </c>
      <c r="W18" s="67">
        <f t="shared" si="31"/>
        <v>7.3232916547994464E-2</v>
      </c>
      <c r="X18" s="68">
        <v>0.71503258266832903</v>
      </c>
      <c r="Y18" s="66">
        <v>0.74082504967969576</v>
      </c>
      <c r="Z18" s="67">
        <f t="shared" si="32"/>
        <v>3.9036976870000295E-2</v>
      </c>
      <c r="AA18" s="66">
        <v>8.7729999999999267E-3</v>
      </c>
      <c r="AB18" s="66">
        <v>3.9824999999999999E-2</v>
      </c>
      <c r="AC18" s="67">
        <f t="shared" si="37"/>
        <v>0.3912270000000001</v>
      </c>
      <c r="AD18" s="66" t="s">
        <v>29</v>
      </c>
      <c r="AE18" s="66" t="s">
        <v>29</v>
      </c>
      <c r="AF18" s="67">
        <f t="shared" ref="AF18" si="47">6.865*AC18</f>
        <v>2.6857733550000007</v>
      </c>
      <c r="AG18" s="66">
        <v>6.918185386074204</v>
      </c>
      <c r="AH18" s="66">
        <v>6.8947127812212665</v>
      </c>
      <c r="AI18" s="67">
        <f t="shared" ref="AI18" si="48">IF(MIN(AG18,AH18)&lt;AG$5,AG$5-MIN(AG18,AH18),0)</f>
        <v>0</v>
      </c>
    </row>
    <row r="19" spans="1:35" ht="11.25" customHeight="1" x14ac:dyDescent="0.2">
      <c r="A19" s="69">
        <f t="shared" si="44"/>
        <v>45812</v>
      </c>
      <c r="B19" s="69">
        <f t="shared" ref="B19" si="49">A19+6</f>
        <v>45818</v>
      </c>
      <c r="C19" s="65">
        <v>3.7597365445248458</v>
      </c>
      <c r="D19" s="66">
        <v>3.8224177920669429</v>
      </c>
      <c r="E19" s="67">
        <f t="shared" si="25"/>
        <v>0.81093144652150251</v>
      </c>
      <c r="F19" s="66">
        <v>3.6100462558299835</v>
      </c>
      <c r="G19" s="66">
        <v>3.6656991149960785</v>
      </c>
      <c r="H19" s="67">
        <f t="shared" si="26"/>
        <v>0.34266729518741368</v>
      </c>
      <c r="I19" s="68">
        <v>3.4659406559156216</v>
      </c>
      <c r="J19" s="66">
        <v>3.4937763871646079</v>
      </c>
      <c r="K19" s="67">
        <f t="shared" si="27"/>
        <v>0.1081636593587727</v>
      </c>
      <c r="L19" s="66">
        <v>3.3896458459035101</v>
      </c>
      <c r="M19" s="66">
        <v>3.3541064989342853</v>
      </c>
      <c r="N19" s="67">
        <f t="shared" si="28"/>
        <v>3.2426230139308565E-2</v>
      </c>
      <c r="O19" s="66">
        <v>3.3361315674078216</v>
      </c>
      <c r="P19" s="66">
        <v>2.86</v>
      </c>
      <c r="Q19" s="67">
        <f t="shared" si="29"/>
        <v>0.3202687260724475</v>
      </c>
      <c r="R19" s="68">
        <v>2.3221412002131432</v>
      </c>
      <c r="S19" s="66">
        <v>2.4124224977467801</v>
      </c>
      <c r="T19" s="67">
        <f t="shared" si="30"/>
        <v>0</v>
      </c>
      <c r="U19" s="66">
        <v>0.98603047369096641</v>
      </c>
      <c r="V19" s="66">
        <v>1.0029468659720959</v>
      </c>
      <c r="W19" s="67">
        <f t="shared" si="31"/>
        <v>8.0272820195919747E-2</v>
      </c>
      <c r="X19" s="68">
        <v>0.70918544962109153</v>
      </c>
      <c r="Y19" s="66">
        <v>0.72157690158362664</v>
      </c>
      <c r="Z19" s="67">
        <f t="shared" si="32"/>
        <v>4.4884109917237791E-2</v>
      </c>
      <c r="AA19" s="66">
        <v>0</v>
      </c>
      <c r="AB19" s="66">
        <v>2.2499999999999909E-2</v>
      </c>
      <c r="AC19" s="67">
        <f t="shared" si="37"/>
        <v>0.4</v>
      </c>
      <c r="AD19" s="66" t="s">
        <v>29</v>
      </c>
      <c r="AE19" s="66" t="s">
        <v>29</v>
      </c>
      <c r="AF19" s="67">
        <f t="shared" ref="AF19" si="50">6.865*AC19</f>
        <v>2.7460000000000004</v>
      </c>
      <c r="AG19" s="66">
        <v>6.918185386074204</v>
      </c>
      <c r="AH19" s="66">
        <v>6.8947127812212665</v>
      </c>
      <c r="AI19" s="67">
        <f t="shared" ref="AI19:AI22" si="51">IF(MIN(AG19,AH19)&lt;AG$5,AG$5-MIN(AG19,AH19),0)</f>
        <v>0</v>
      </c>
    </row>
    <row r="20" spans="1:35" ht="11.25" customHeight="1" x14ac:dyDescent="0.2">
      <c r="A20" s="69">
        <f t="shared" si="44"/>
        <v>45805</v>
      </c>
      <c r="B20" s="69">
        <f t="shared" ref="B20" si="52">A20+6</f>
        <v>45811</v>
      </c>
      <c r="C20" s="65">
        <v>3.7414724331552374</v>
      </c>
      <c r="D20" s="66">
        <v>3.8066090120623794</v>
      </c>
      <c r="E20" s="67">
        <f t="shared" si="25"/>
        <v>0.82919555789111099</v>
      </c>
      <c r="F20" s="66">
        <v>3.5895229766419625</v>
      </c>
      <c r="G20" s="66">
        <v>3.6485983227064218</v>
      </c>
      <c r="H20" s="67">
        <f t="shared" si="26"/>
        <v>0.36319057437543467</v>
      </c>
      <c r="I20" s="68">
        <v>3.4569974186062646</v>
      </c>
      <c r="J20" s="66">
        <v>3.4835649360457546</v>
      </c>
      <c r="K20" s="67">
        <f t="shared" si="27"/>
        <v>0.11710689666812968</v>
      </c>
      <c r="L20" s="66">
        <v>3.3904198690962888</v>
      </c>
      <c r="M20" s="66">
        <v>3.3559859350102039</v>
      </c>
      <c r="N20" s="67">
        <f t="shared" si="28"/>
        <v>3.0546794063389893E-2</v>
      </c>
      <c r="O20" s="66">
        <v>3.355483891138455</v>
      </c>
      <c r="P20" s="66">
        <v>3.2600000000000002</v>
      </c>
      <c r="Q20" s="67">
        <f t="shared" si="29"/>
        <v>0</v>
      </c>
      <c r="R20" s="68">
        <v>2.2597164967812335</v>
      </c>
      <c r="S20" s="66">
        <v>2.4124224977467801</v>
      </c>
      <c r="T20" s="67">
        <f t="shared" si="30"/>
        <v>5.4779301415808668E-2</v>
      </c>
      <c r="U20" s="66">
        <v>0.97732449470952598</v>
      </c>
      <c r="V20" s="66">
        <v>1.0078458464327005</v>
      </c>
      <c r="W20" s="67">
        <f t="shared" si="31"/>
        <v>8.8978799177360179E-2</v>
      </c>
      <c r="X20" s="68">
        <v>0.70280854028103645</v>
      </c>
      <c r="Y20" s="66">
        <v>0.72026639180485708</v>
      </c>
      <c r="Z20" s="67">
        <f t="shared" si="32"/>
        <v>5.1261019257292872E-2</v>
      </c>
      <c r="AA20" s="66">
        <v>0</v>
      </c>
      <c r="AB20" s="66">
        <v>7.7999999999999181E-3</v>
      </c>
      <c r="AC20" s="67">
        <f t="shared" si="37"/>
        <v>0.4</v>
      </c>
      <c r="AD20" s="66" t="s">
        <v>29</v>
      </c>
      <c r="AE20" s="66" t="s">
        <v>29</v>
      </c>
      <c r="AF20" s="67">
        <f t="shared" ref="AF20" si="53">6.865*AC20</f>
        <v>2.7460000000000004</v>
      </c>
      <c r="AG20" s="66">
        <v>6.8588203046944773</v>
      </c>
      <c r="AH20" s="66">
        <v>6.6729732987086221</v>
      </c>
      <c r="AI20" s="67">
        <f t="shared" si="51"/>
        <v>0</v>
      </c>
    </row>
    <row r="21" spans="1:35" ht="11.25" customHeight="1" x14ac:dyDescent="0.2">
      <c r="A21" s="69">
        <f t="shared" si="44"/>
        <v>45798</v>
      </c>
      <c r="B21" s="69">
        <f t="shared" ref="B21" si="54">A21+6</f>
        <v>45804</v>
      </c>
      <c r="C21" s="65">
        <v>3.7245883309754095</v>
      </c>
      <c r="D21" s="66">
        <v>3.7411119180013994</v>
      </c>
      <c r="E21" s="67">
        <f t="shared" si="25"/>
        <v>0.84607966007093882</v>
      </c>
      <c r="F21" s="66">
        <v>3.5716104900172652</v>
      </c>
      <c r="G21" s="66">
        <v>3.5917505079099685</v>
      </c>
      <c r="H21" s="67">
        <f t="shared" si="26"/>
        <v>0.38110306100013203</v>
      </c>
      <c r="I21" s="68">
        <v>3.4471674446530463</v>
      </c>
      <c r="J21" s="66">
        <v>3.445917320104162</v>
      </c>
      <c r="K21" s="67">
        <f t="shared" si="27"/>
        <v>0.12818699517023235</v>
      </c>
      <c r="L21" s="66">
        <v>3.3928517002377889</v>
      </c>
      <c r="M21" s="66">
        <v>3.3487362519578179</v>
      </c>
      <c r="N21" s="67">
        <f t="shared" si="28"/>
        <v>3.7796477115775939E-2</v>
      </c>
      <c r="O21" s="66">
        <v>3.3638330011676976</v>
      </c>
      <c r="P21" s="66">
        <v>3.2600000000000002</v>
      </c>
      <c r="Q21" s="67">
        <f t="shared" si="29"/>
        <v>0</v>
      </c>
      <c r="R21" s="68">
        <v>2.1860766884689582</v>
      </c>
      <c r="S21" s="66">
        <v>2.3937335427644544</v>
      </c>
      <c r="T21" s="67">
        <f t="shared" si="30"/>
        <v>0.12841910972808401</v>
      </c>
      <c r="U21" s="66">
        <v>0.96919760283277434</v>
      </c>
      <c r="V21" s="66">
        <v>0.99446312975052842</v>
      </c>
      <c r="W21" s="67">
        <f t="shared" si="31"/>
        <v>9.710569105411182E-2</v>
      </c>
      <c r="X21" s="68">
        <v>0.7012804409189235</v>
      </c>
      <c r="Y21" s="66">
        <v>0.71059559548276496</v>
      </c>
      <c r="Z21" s="67">
        <f t="shared" si="32"/>
        <v>5.2789118619405828E-2</v>
      </c>
      <c r="AA21" s="66">
        <v>0</v>
      </c>
      <c r="AB21" s="66">
        <v>1.4999999999999458E-3</v>
      </c>
      <c r="AC21" s="67">
        <f t="shared" si="37"/>
        <v>0.4</v>
      </c>
      <c r="AD21" s="66" t="s">
        <v>29</v>
      </c>
      <c r="AE21" s="66" t="s">
        <v>29</v>
      </c>
      <c r="AF21" s="67">
        <f t="shared" ref="AF21" si="55">6.865*AC21</f>
        <v>2.7460000000000004</v>
      </c>
      <c r="AG21" s="66">
        <v>6.8588203046944773</v>
      </c>
      <c r="AH21" s="66">
        <v>6.6729732987086221</v>
      </c>
      <c r="AI21" s="67">
        <f t="shared" si="51"/>
        <v>0</v>
      </c>
    </row>
    <row r="22" spans="1:35" ht="11.25" customHeight="1" x14ac:dyDescent="0.2">
      <c r="A22" s="69">
        <f t="shared" si="44"/>
        <v>45791</v>
      </c>
      <c r="B22" s="69">
        <f t="shared" ref="B22" si="56">A22+6</f>
        <v>45797</v>
      </c>
      <c r="C22" s="65">
        <v>3.7356511324914359</v>
      </c>
      <c r="D22" s="66">
        <v>3.7387597698109833</v>
      </c>
      <c r="E22" s="67">
        <f t="shared" si="25"/>
        <v>0.83501685855491248</v>
      </c>
      <c r="F22" s="66">
        <v>3.5749720141115588</v>
      </c>
      <c r="G22" s="66">
        <v>3.6023351747668415</v>
      </c>
      <c r="H22" s="67">
        <f t="shared" si="26"/>
        <v>0.37774153690583834</v>
      </c>
      <c r="I22" s="68">
        <v>3.4594255586253673</v>
      </c>
      <c r="J22" s="66">
        <v>3.4576780610562432</v>
      </c>
      <c r="K22" s="67">
        <f t="shared" si="27"/>
        <v>0.11642625421815112</v>
      </c>
      <c r="L22" s="66">
        <v>3.4016470805817294</v>
      </c>
      <c r="M22" s="66">
        <v>3.4324969929098987</v>
      </c>
      <c r="N22" s="67">
        <f t="shared" si="28"/>
        <v>0</v>
      </c>
      <c r="O22" s="66">
        <v>3.3582429297586627</v>
      </c>
      <c r="P22" s="66">
        <v>3.4065676444453321</v>
      </c>
      <c r="Q22" s="67">
        <f t="shared" si="29"/>
        <v>0</v>
      </c>
      <c r="R22" s="68">
        <v>2.0747066100606162</v>
      </c>
      <c r="S22" s="66">
        <v>2.3809334857932622</v>
      </c>
      <c r="T22" s="67">
        <f t="shared" si="30"/>
        <v>0.23978918813642602</v>
      </c>
      <c r="U22" s="66">
        <v>0.97257704491879093</v>
      </c>
      <c r="V22" s="66">
        <v>0.97362456687605969</v>
      </c>
      <c r="W22" s="67">
        <f t="shared" si="31"/>
        <v>9.3726248968095227E-2</v>
      </c>
      <c r="X22" s="68">
        <v>0.70350009185243911</v>
      </c>
      <c r="Y22" s="66">
        <v>0.71244791218271764</v>
      </c>
      <c r="Z22" s="67">
        <f t="shared" si="32"/>
        <v>5.0569467685890213E-2</v>
      </c>
      <c r="AA22" s="66">
        <v>0</v>
      </c>
      <c r="AB22" s="66">
        <v>1.7249999999999932E-2</v>
      </c>
      <c r="AC22" s="67">
        <f t="shared" si="37"/>
        <v>0.4</v>
      </c>
      <c r="AD22" s="66" t="s">
        <v>29</v>
      </c>
      <c r="AE22" s="66" t="s">
        <v>29</v>
      </c>
      <c r="AF22" s="67">
        <f t="shared" ref="AF22" si="57">6.865*AC22</f>
        <v>2.7460000000000004</v>
      </c>
      <c r="AG22" s="66">
        <v>6.6197208660127647</v>
      </c>
      <c r="AH22" s="66">
        <v>6.8650843237914048</v>
      </c>
      <c r="AI22" s="67">
        <f t="shared" si="51"/>
        <v>0</v>
      </c>
    </row>
    <row r="23" spans="1:35" ht="11.25" customHeight="1" x14ac:dyDescent="0.2">
      <c r="A23" s="69">
        <f t="shared" si="44"/>
        <v>45784</v>
      </c>
      <c r="B23" s="69">
        <f t="shared" ref="B23" si="58">A23+6</f>
        <v>45790</v>
      </c>
      <c r="C23" s="65">
        <v>3.7470555434345618</v>
      </c>
      <c r="D23" s="66">
        <v>3.749120543512428</v>
      </c>
      <c r="E23" s="67">
        <f t="shared" si="25"/>
        <v>0.82361244761178654</v>
      </c>
      <c r="F23" s="66">
        <v>3.5800019655665998</v>
      </c>
      <c r="G23" s="66">
        <v>3.6016486174733733</v>
      </c>
      <c r="H23" s="67">
        <f t="shared" si="26"/>
        <v>0.37271158545079741</v>
      </c>
      <c r="I23" s="68">
        <v>3.4692879009245572</v>
      </c>
      <c r="J23" s="66">
        <v>3.4727558317227025</v>
      </c>
      <c r="K23" s="67">
        <f t="shared" si="27"/>
        <v>0.10481641434983713</v>
      </c>
      <c r="L23" s="66">
        <v>3.4172015888430809</v>
      </c>
      <c r="M23" s="66">
        <v>3.4251467847337169</v>
      </c>
      <c r="N23" s="67">
        <f t="shared" si="28"/>
        <v>0</v>
      </c>
      <c r="O23" s="66">
        <v>3.3612812140669854</v>
      </c>
      <c r="P23" s="66">
        <v>3.4065676444453321</v>
      </c>
      <c r="Q23" s="67">
        <f t="shared" si="29"/>
        <v>0</v>
      </c>
      <c r="R23" s="68">
        <v>2.0114986966101083</v>
      </c>
      <c r="S23" s="66">
        <v>2.1523084857932622</v>
      </c>
      <c r="T23" s="67">
        <f t="shared" si="30"/>
        <v>0.30299710158693394</v>
      </c>
      <c r="U23" s="66">
        <v>0.97521041896959237</v>
      </c>
      <c r="V23" s="66">
        <v>0.96997422847353032</v>
      </c>
      <c r="W23" s="67">
        <f t="shared" si="31"/>
        <v>9.6329065413355841E-2</v>
      </c>
      <c r="X23" s="68">
        <v>0.70612415955018148</v>
      </c>
      <c r="Y23" s="66">
        <v>0.6983849363360537</v>
      </c>
      <c r="Z23" s="67">
        <f t="shared" si="32"/>
        <v>5.5684623202275629E-2</v>
      </c>
      <c r="AA23" s="66">
        <v>0</v>
      </c>
      <c r="AB23" s="66">
        <v>0</v>
      </c>
      <c r="AC23" s="67">
        <f t="shared" si="37"/>
        <v>0.4</v>
      </c>
      <c r="AD23" s="66" t="s">
        <v>29</v>
      </c>
      <c r="AE23" s="66" t="s">
        <v>29</v>
      </c>
      <c r="AF23" s="67">
        <f t="shared" ref="AF23" si="59">6.865*AC23</f>
        <v>2.7460000000000004</v>
      </c>
      <c r="AG23" s="66">
        <v>6.6197208660127647</v>
      </c>
      <c r="AH23" s="66">
        <v>6.8650843237914048</v>
      </c>
      <c r="AI23" s="67">
        <f t="shared" ref="AI23:AI40" si="60">IF(MIN(AG23,AH23)&lt;AG$5,AG$5-MIN(AG23,AH23),0)</f>
        <v>0</v>
      </c>
    </row>
    <row r="24" spans="1:35" ht="11.25" customHeight="1" x14ac:dyDescent="0.2">
      <c r="A24" s="69">
        <f t="shared" si="44"/>
        <v>45777</v>
      </c>
      <c r="B24" s="69">
        <f t="shared" ref="B24" si="61">A24+6</f>
        <v>45783</v>
      </c>
      <c r="C24" s="65">
        <v>3.7632896055243918</v>
      </c>
      <c r="D24" s="66">
        <v>3.771443816017523</v>
      </c>
      <c r="E24" s="67">
        <f t="shared" si="25"/>
        <v>0.80737838552195651</v>
      </c>
      <c r="F24" s="66">
        <v>3.5912027680016037</v>
      </c>
      <c r="G24" s="66">
        <v>3.5955296574516371</v>
      </c>
      <c r="H24" s="67">
        <f t="shared" si="26"/>
        <v>0.36151078301579354</v>
      </c>
      <c r="I24" s="68">
        <v>3.4838495984725433</v>
      </c>
      <c r="J24" s="66">
        <v>3.4794033174833063</v>
      </c>
      <c r="K24" s="67">
        <f t="shared" si="27"/>
        <v>9.4700997791087982E-2</v>
      </c>
      <c r="L24" s="66">
        <v>3.4463964345226676</v>
      </c>
      <c r="M24" s="66">
        <v>3.3764068124119184</v>
      </c>
      <c r="N24" s="67">
        <f t="shared" si="28"/>
        <v>1.0125916661675394E-2</v>
      </c>
      <c r="O24" s="66">
        <v>3.3755478807336523</v>
      </c>
      <c r="P24" s="66">
        <v>3.3759999999999999</v>
      </c>
      <c r="Q24" s="67">
        <f t="shared" si="29"/>
        <v>0</v>
      </c>
      <c r="R24" s="68">
        <v>1.9418103433160678</v>
      </c>
      <c r="S24" s="66">
        <v>2.1442249608549848</v>
      </c>
      <c r="T24" s="67">
        <f t="shared" si="30"/>
        <v>0.37268545488097438</v>
      </c>
      <c r="U24" s="66">
        <v>0.97423625717412887</v>
      </c>
      <c r="V24" s="66">
        <v>0.97977990499963008</v>
      </c>
      <c r="W24" s="67">
        <f t="shared" si="31"/>
        <v>9.2067036712757289E-2</v>
      </c>
      <c r="X24" s="68">
        <v>0.70812522549206824</v>
      </c>
      <c r="Y24" s="66">
        <v>0.69184981899399567</v>
      </c>
      <c r="Z24" s="67">
        <f t="shared" si="32"/>
        <v>6.2219740544333657E-2</v>
      </c>
      <c r="AA24" s="66">
        <v>0</v>
      </c>
      <c r="AB24" s="66">
        <v>0</v>
      </c>
      <c r="AC24" s="67">
        <f t="shared" si="37"/>
        <v>0.4</v>
      </c>
      <c r="AD24" s="66" t="s">
        <v>29</v>
      </c>
      <c r="AE24" s="66" t="s">
        <v>29</v>
      </c>
      <c r="AF24" s="67">
        <f t="shared" ref="AF24:AF25" si="62">6.865*AC24</f>
        <v>2.7460000000000004</v>
      </c>
      <c r="AG24" s="66">
        <v>6.6197208660127647</v>
      </c>
      <c r="AH24" s="66">
        <v>6.8650843237914048</v>
      </c>
      <c r="AI24" s="67">
        <f t="shared" si="60"/>
        <v>0</v>
      </c>
    </row>
    <row r="25" spans="1:35" ht="11.25" customHeight="1" x14ac:dyDescent="0.2">
      <c r="A25" s="69">
        <f t="shared" si="44"/>
        <v>45770</v>
      </c>
      <c r="B25" s="69">
        <f t="shared" ref="B25" si="63">A25+6</f>
        <v>45776</v>
      </c>
      <c r="C25" s="65">
        <v>3.7632896055243918</v>
      </c>
      <c r="D25" s="66">
        <v>3.771443816017523</v>
      </c>
      <c r="E25" s="67">
        <f t="shared" si="25"/>
        <v>0.80737838552195651</v>
      </c>
      <c r="F25" s="66">
        <v>3.5912027680016037</v>
      </c>
      <c r="G25" s="66">
        <v>3.5955296574516371</v>
      </c>
      <c r="H25" s="67">
        <f t="shared" si="26"/>
        <v>0.36151078301579354</v>
      </c>
      <c r="I25" s="68">
        <v>3.4838495984725433</v>
      </c>
      <c r="J25" s="66">
        <v>3.4794033174833063</v>
      </c>
      <c r="K25" s="67">
        <f t="shared" si="27"/>
        <v>9.4700997791087982E-2</v>
      </c>
      <c r="L25" s="66">
        <v>3.4463964345226676</v>
      </c>
      <c r="M25" s="66">
        <v>3.3764068124119184</v>
      </c>
      <c r="N25" s="67">
        <f t="shared" si="28"/>
        <v>1.0125916661675394E-2</v>
      </c>
      <c r="O25" s="66">
        <v>3.3755478807336523</v>
      </c>
      <c r="P25" s="66">
        <v>3.3759999999999999</v>
      </c>
      <c r="Q25" s="67">
        <f t="shared" si="29"/>
        <v>0</v>
      </c>
      <c r="R25" s="68">
        <v>1.9418103433160678</v>
      </c>
      <c r="S25" s="66">
        <v>2.1442249608549848</v>
      </c>
      <c r="T25" s="67">
        <f t="shared" si="30"/>
        <v>0.37268545488097438</v>
      </c>
      <c r="U25" s="66">
        <v>0.97423625717412887</v>
      </c>
      <c r="V25" s="66">
        <v>0.97977990499963008</v>
      </c>
      <c r="W25" s="67">
        <f t="shared" si="31"/>
        <v>9.2067036712757289E-2</v>
      </c>
      <c r="X25" s="68">
        <v>0.70812522549206824</v>
      </c>
      <c r="Y25" s="66">
        <v>0.69184981899399567</v>
      </c>
      <c r="Z25" s="67">
        <f t="shared" si="32"/>
        <v>6.2219740544333657E-2</v>
      </c>
      <c r="AA25" s="66">
        <v>0</v>
      </c>
      <c r="AB25" s="66">
        <v>0</v>
      </c>
      <c r="AC25" s="67">
        <f t="shared" si="37"/>
        <v>0.4</v>
      </c>
      <c r="AD25" s="66" t="s">
        <v>29</v>
      </c>
      <c r="AE25" s="66" t="s">
        <v>29</v>
      </c>
      <c r="AF25" s="67">
        <f t="shared" si="62"/>
        <v>2.7460000000000004</v>
      </c>
      <c r="AG25" s="66">
        <v>6.6197208660127647</v>
      </c>
      <c r="AH25" s="66">
        <v>6.8650843237914048</v>
      </c>
      <c r="AI25" s="67">
        <f t="shared" si="60"/>
        <v>0</v>
      </c>
    </row>
    <row r="26" spans="1:35" ht="11.25" customHeight="1" x14ac:dyDescent="0.2">
      <c r="A26" s="69">
        <f t="shared" si="44"/>
        <v>45763</v>
      </c>
      <c r="B26" s="69">
        <f t="shared" ref="B26" si="64">A26+6</f>
        <v>45769</v>
      </c>
      <c r="C26" s="65">
        <v>3.8038795174201372</v>
      </c>
      <c r="D26" s="66">
        <v>3.6205603316303967</v>
      </c>
      <c r="E26" s="67">
        <f t="shared" si="25"/>
        <v>0.95010765941595166</v>
      </c>
      <c r="F26" s="66">
        <v>3.6185723636195393</v>
      </c>
      <c r="G26" s="66">
        <v>3.473420798023064</v>
      </c>
      <c r="H26" s="67">
        <f t="shared" si="26"/>
        <v>0.47929275299433316</v>
      </c>
      <c r="I26" s="68">
        <v>3.5150965554352527</v>
      </c>
      <c r="J26" s="66">
        <v>3.3598204228115196</v>
      </c>
      <c r="K26" s="67">
        <f t="shared" si="27"/>
        <v>0.21428389246287471</v>
      </c>
      <c r="L26" s="66">
        <v>3.4716376964829507</v>
      </c>
      <c r="M26" s="66">
        <v>3.3165440893975981</v>
      </c>
      <c r="N26" s="67">
        <f t="shared" si="28"/>
        <v>6.9988639675995667E-2</v>
      </c>
      <c r="O26" s="66">
        <v>3.3661480810097695</v>
      </c>
      <c r="P26" s="66">
        <v>3.2602848559594997</v>
      </c>
      <c r="Q26" s="67">
        <f t="shared" si="29"/>
        <v>0</v>
      </c>
      <c r="R26" s="68">
        <v>1.8820050713092442</v>
      </c>
      <c r="S26" s="66">
        <v>2.1465457884976251</v>
      </c>
      <c r="T26" s="67">
        <f t="shared" si="30"/>
        <v>0.43249072688779799</v>
      </c>
      <c r="U26" s="66">
        <v>0.97830685076314627</v>
      </c>
      <c r="V26" s="66">
        <v>0.94742101529377121</v>
      </c>
      <c r="W26" s="67">
        <f t="shared" si="31"/>
        <v>0.11888227859311495</v>
      </c>
      <c r="X26" s="68">
        <v>0.71088874560412363</v>
      </c>
      <c r="Y26" s="66">
        <v>0.69565418373118648</v>
      </c>
      <c r="Z26" s="67">
        <f t="shared" si="32"/>
        <v>5.8415375807142844E-2</v>
      </c>
      <c r="AA26" s="66">
        <v>0</v>
      </c>
      <c r="AB26" s="66">
        <v>0</v>
      </c>
      <c r="AC26" s="67">
        <f t="shared" si="37"/>
        <v>0.4</v>
      </c>
      <c r="AD26" s="66" t="s">
        <v>29</v>
      </c>
      <c r="AE26" s="66" t="s">
        <v>29</v>
      </c>
      <c r="AF26" s="67">
        <f t="shared" ref="AF26" si="65">6.865*AC26</f>
        <v>2.7460000000000004</v>
      </c>
      <c r="AG26" s="66">
        <v>6.3705496046862473</v>
      </c>
      <c r="AH26" s="66">
        <v>7.1431488162071402</v>
      </c>
      <c r="AI26" s="67">
        <f t="shared" si="60"/>
        <v>0</v>
      </c>
    </row>
    <row r="27" spans="1:35" ht="11.25" customHeight="1" x14ac:dyDescent="0.2">
      <c r="A27" s="69">
        <f t="shared" si="44"/>
        <v>45756</v>
      </c>
      <c r="B27" s="69">
        <f t="shared" ref="B27" si="66">A27+6</f>
        <v>45762</v>
      </c>
      <c r="C27" s="65">
        <v>3.7817742474185692</v>
      </c>
      <c r="D27" s="66">
        <v>3.789229351231481</v>
      </c>
      <c r="E27" s="67">
        <f t="shared" si="25"/>
        <v>0.7888937436277792</v>
      </c>
      <c r="F27" s="66">
        <v>3.5911167789987979</v>
      </c>
      <c r="G27" s="66">
        <v>3.6188874832567746</v>
      </c>
      <c r="H27" s="67">
        <f t="shared" si="26"/>
        <v>0.3615967720185993</v>
      </c>
      <c r="I27" s="68">
        <v>3.4900166090377662</v>
      </c>
      <c r="J27" s="66">
        <v>3.513709954037493</v>
      </c>
      <c r="K27" s="67">
        <f t="shared" si="27"/>
        <v>8.408770623662809E-2</v>
      </c>
      <c r="L27" s="66">
        <v>3.4393864642919292</v>
      </c>
      <c r="M27" s="66">
        <v>3.465694125480864</v>
      </c>
      <c r="N27" s="67">
        <f t="shared" si="28"/>
        <v>0</v>
      </c>
      <c r="O27" s="66">
        <v>3.3112256952171268</v>
      </c>
      <c r="P27" s="66">
        <v>3.3845245105398969</v>
      </c>
      <c r="Q27" s="67">
        <f t="shared" si="29"/>
        <v>0</v>
      </c>
      <c r="R27" s="68">
        <v>1.9076137647324887</v>
      </c>
      <c r="S27" s="66">
        <v>1.907105803747398</v>
      </c>
      <c r="T27" s="67">
        <f t="shared" si="30"/>
        <v>0.40738999444964419</v>
      </c>
      <c r="U27" s="66">
        <v>0.96845753582358518</v>
      </c>
      <c r="V27" s="66">
        <v>0.99016503774114639</v>
      </c>
      <c r="W27" s="67">
        <f t="shared" si="31"/>
        <v>9.784575806330098E-2</v>
      </c>
      <c r="X27" s="68">
        <v>0.7077600154312097</v>
      </c>
      <c r="Y27" s="66">
        <v>0.72502763443001372</v>
      </c>
      <c r="Z27" s="67">
        <f t="shared" si="32"/>
        <v>4.6309544107119627E-2</v>
      </c>
      <c r="AA27" s="66">
        <v>0</v>
      </c>
      <c r="AB27" s="66">
        <v>0</v>
      </c>
      <c r="AC27" s="67">
        <f t="shared" si="37"/>
        <v>0.4</v>
      </c>
      <c r="AD27" s="66" t="s">
        <v>29</v>
      </c>
      <c r="AE27" s="66" t="s">
        <v>29</v>
      </c>
      <c r="AF27" s="67">
        <f t="shared" ref="AF27" si="67">6.865*AC27</f>
        <v>2.7460000000000004</v>
      </c>
      <c r="AG27" s="66">
        <v>6.3705496046862473</v>
      </c>
      <c r="AH27" s="66">
        <v>7.1431488162071402</v>
      </c>
      <c r="AI27" s="67">
        <f t="shared" si="60"/>
        <v>0</v>
      </c>
    </row>
    <row r="28" spans="1:35" ht="11.25" customHeight="1" x14ac:dyDescent="0.2">
      <c r="A28" s="69">
        <f t="shared" si="44"/>
        <v>45749</v>
      </c>
      <c r="B28" s="69">
        <f t="shared" ref="B28" si="68">A28+6</f>
        <v>45755</v>
      </c>
      <c r="C28" s="65">
        <v>3.7486208239080638</v>
      </c>
      <c r="D28" s="66">
        <v>3.7785278390001378</v>
      </c>
      <c r="E28" s="67">
        <f t="shared" si="25"/>
        <v>0.82204716713828452</v>
      </c>
      <c r="F28" s="66">
        <v>3.5554271334978056</v>
      </c>
      <c r="G28" s="66">
        <v>3.6113772649564115</v>
      </c>
      <c r="H28" s="67">
        <f t="shared" si="26"/>
        <v>0.39728641751959159</v>
      </c>
      <c r="I28" s="68">
        <v>3.4597745585828807</v>
      </c>
      <c r="J28" s="66">
        <v>3.5014700381879353</v>
      </c>
      <c r="K28" s="67">
        <f t="shared" si="27"/>
        <v>0.11432975669151357</v>
      </c>
      <c r="L28" s="66">
        <v>3.4001569509768035</v>
      </c>
      <c r="M28" s="66">
        <v>3.4814348666415977</v>
      </c>
      <c r="N28" s="67">
        <f t="shared" si="28"/>
        <v>0</v>
      </c>
      <c r="O28" s="66">
        <v>3.2358876272874477</v>
      </c>
      <c r="P28" s="66">
        <v>3.3778244080733986</v>
      </c>
      <c r="Q28" s="67">
        <f t="shared" si="29"/>
        <v>0</v>
      </c>
      <c r="R28" s="68">
        <v>1.9370403051678222</v>
      </c>
      <c r="S28" s="66">
        <v>1.8949515147827993</v>
      </c>
      <c r="T28" s="67">
        <f t="shared" si="30"/>
        <v>0.41954428341424288</v>
      </c>
      <c r="U28" s="66">
        <v>0.96012872132786398</v>
      </c>
      <c r="V28" s="66">
        <v>0.98296502100359096</v>
      </c>
      <c r="W28" s="67">
        <f t="shared" si="31"/>
        <v>0.10617457255902218</v>
      </c>
      <c r="X28" s="68">
        <v>0.70855638016114297</v>
      </c>
      <c r="Y28" s="66">
        <v>0.71429337056721254</v>
      </c>
      <c r="Z28" s="67">
        <f t="shared" si="32"/>
        <v>4.5513179377186352E-2</v>
      </c>
      <c r="AA28" s="66">
        <v>0</v>
      </c>
      <c r="AB28" s="66">
        <v>0</v>
      </c>
      <c r="AC28" s="67">
        <f t="shared" si="37"/>
        <v>0.4</v>
      </c>
      <c r="AD28" s="66" t="s">
        <v>29</v>
      </c>
      <c r="AE28" s="66" t="s">
        <v>29</v>
      </c>
      <c r="AF28" s="67">
        <f t="shared" ref="AF28:AF30" si="69">6.865*AC28</f>
        <v>2.7460000000000004</v>
      </c>
      <c r="AG28" s="66">
        <v>6.3705496046862473</v>
      </c>
      <c r="AH28" s="66">
        <v>7.1431488162071402</v>
      </c>
      <c r="AI28" s="67">
        <f t="shared" si="60"/>
        <v>0</v>
      </c>
    </row>
    <row r="29" spans="1:35" ht="11.25" customHeight="1" x14ac:dyDescent="0.2">
      <c r="A29" s="69">
        <f t="shared" si="44"/>
        <v>45742</v>
      </c>
      <c r="B29" s="69">
        <f t="shared" ref="B29" si="70">A29+6</f>
        <v>45748</v>
      </c>
      <c r="C29" s="65">
        <v>3.6913929169144413</v>
      </c>
      <c r="D29" s="66">
        <v>3.8466684689400421</v>
      </c>
      <c r="E29" s="67">
        <f t="shared" si="25"/>
        <v>0.87927507413190709</v>
      </c>
      <c r="F29" s="66">
        <v>3.503864388605217</v>
      </c>
      <c r="G29" s="66">
        <v>3.6527762705913891</v>
      </c>
      <c r="H29" s="67">
        <f t="shared" si="26"/>
        <v>0.4488491624121802</v>
      </c>
      <c r="I29" s="68">
        <v>3.4144749555819747</v>
      </c>
      <c r="J29" s="66">
        <v>3.548905450047469</v>
      </c>
      <c r="K29" s="67">
        <f t="shared" si="27"/>
        <v>0.15962935969241965</v>
      </c>
      <c r="L29" s="66">
        <v>3.3544999112017488</v>
      </c>
      <c r="M29" s="66">
        <v>3.5177442038842921</v>
      </c>
      <c r="N29" s="67">
        <f t="shared" si="28"/>
        <v>3.2032817871844976E-2</v>
      </c>
      <c r="O29" s="66">
        <v>3.1748276561268454</v>
      </c>
      <c r="P29" s="66">
        <v>3.5240000000000005</v>
      </c>
      <c r="Q29" s="67">
        <f t="shared" si="29"/>
        <v>5.4410699456020062E-3</v>
      </c>
      <c r="R29" s="68">
        <v>1.9645085411164023</v>
      </c>
      <c r="S29" s="66">
        <v>1.8475822115617953</v>
      </c>
      <c r="T29" s="67">
        <f t="shared" si="30"/>
        <v>0.46691358663524696</v>
      </c>
      <c r="U29" s="66">
        <v>0.9524597005927995</v>
      </c>
      <c r="V29" s="66">
        <v>0.97699785791039995</v>
      </c>
      <c r="W29" s="67">
        <f t="shared" si="31"/>
        <v>0.11384359329408666</v>
      </c>
      <c r="X29" s="68">
        <v>0.71385257139202474</v>
      </c>
      <c r="Y29" s="66">
        <v>0.69797486622429306</v>
      </c>
      <c r="Z29" s="67">
        <f t="shared" si="32"/>
        <v>5.609469331403627E-2</v>
      </c>
      <c r="AA29" s="66">
        <v>0</v>
      </c>
      <c r="AB29" s="66">
        <v>0</v>
      </c>
      <c r="AC29" s="67">
        <f t="shared" si="37"/>
        <v>0.4</v>
      </c>
      <c r="AD29" s="66" t="s">
        <v>29</v>
      </c>
      <c r="AE29" s="66" t="s">
        <v>29</v>
      </c>
      <c r="AF29" s="67">
        <f t="shared" si="69"/>
        <v>2.7460000000000004</v>
      </c>
      <c r="AG29" s="66">
        <v>6.1874101770857326</v>
      </c>
      <c r="AH29" s="66">
        <v>7.0620264290749004</v>
      </c>
      <c r="AI29" s="67">
        <f t="shared" si="60"/>
        <v>0</v>
      </c>
    </row>
    <row r="30" spans="1:35" ht="11.25" customHeight="1" x14ac:dyDescent="0.2">
      <c r="A30" s="69">
        <f t="shared" si="44"/>
        <v>45735</v>
      </c>
      <c r="B30" s="69">
        <f t="shared" ref="B30" si="71">A30+6</f>
        <v>45741</v>
      </c>
      <c r="C30" s="65">
        <v>3.6388472859078398</v>
      </c>
      <c r="D30" s="66">
        <v>3.8268931150586747</v>
      </c>
      <c r="E30" s="67">
        <f t="shared" si="25"/>
        <v>0.93182070513850856</v>
      </c>
      <c r="F30" s="66">
        <v>3.4566941528475992</v>
      </c>
      <c r="G30" s="66">
        <v>3.6204251611273217</v>
      </c>
      <c r="H30" s="67">
        <f t="shared" si="26"/>
        <v>0.49601939816979801</v>
      </c>
      <c r="I30" s="68">
        <v>3.3767283355627393</v>
      </c>
      <c r="J30" s="66">
        <v>3.5240734492926906</v>
      </c>
      <c r="K30" s="67">
        <f t="shared" si="27"/>
        <v>0.19737597971165499</v>
      </c>
      <c r="L30" s="66">
        <v>3.3253395363591265</v>
      </c>
      <c r="M30" s="66">
        <v>3.4609860189247779</v>
      </c>
      <c r="N30" s="67">
        <f t="shared" si="28"/>
        <v>6.1193192714467326E-2</v>
      </c>
      <c r="O30" s="66">
        <v>3.1793324208870781</v>
      </c>
      <c r="P30" s="66">
        <v>3.2200000000000006</v>
      </c>
      <c r="Q30" s="67">
        <f t="shared" si="29"/>
        <v>9.3630518536924612E-4</v>
      </c>
      <c r="R30" s="68">
        <v>1.9625731399503072</v>
      </c>
      <c r="S30" s="66">
        <v>1.8405065346773575</v>
      </c>
      <c r="T30" s="67">
        <f t="shared" si="30"/>
        <v>0.47398926351968473</v>
      </c>
      <c r="U30" s="66">
        <v>0.94929634545226071</v>
      </c>
      <c r="V30" s="66">
        <v>0.97212259579075422</v>
      </c>
      <c r="W30" s="67">
        <f t="shared" si="31"/>
        <v>0.11700694843462545</v>
      </c>
      <c r="X30" s="68">
        <v>0.71674184633835336</v>
      </c>
      <c r="Y30" s="66">
        <v>0.70655319004655204</v>
      </c>
      <c r="Z30" s="67">
        <f t="shared" si="32"/>
        <v>4.7516369491777288E-2</v>
      </c>
      <c r="AA30" s="66">
        <v>0</v>
      </c>
      <c r="AB30" s="66">
        <v>0</v>
      </c>
      <c r="AC30" s="67">
        <f t="shared" si="37"/>
        <v>0.4</v>
      </c>
      <c r="AD30" s="66" t="s">
        <v>29</v>
      </c>
      <c r="AE30" s="66" t="s">
        <v>29</v>
      </c>
      <c r="AF30" s="67">
        <f t="shared" si="69"/>
        <v>2.7460000000000004</v>
      </c>
      <c r="AG30" s="66">
        <v>6.1874101770857326</v>
      </c>
      <c r="AH30" s="66">
        <v>7.0620264290749004</v>
      </c>
      <c r="AI30" s="67">
        <f t="shared" si="60"/>
        <v>0</v>
      </c>
    </row>
    <row r="31" spans="1:35" ht="11.25" customHeight="1" x14ac:dyDescent="0.2">
      <c r="A31" s="69">
        <f t="shared" si="44"/>
        <v>45728</v>
      </c>
      <c r="B31" s="69">
        <f t="shared" ref="B31" si="72">A31+6</f>
        <v>45734</v>
      </c>
      <c r="C31" s="65">
        <v>3.6235793391130056</v>
      </c>
      <c r="D31" s="66">
        <v>3.713577051495879</v>
      </c>
      <c r="E31" s="67">
        <f t="shared" si="25"/>
        <v>0.9470886519333428</v>
      </c>
      <c r="F31" s="66">
        <v>3.4407898281626079</v>
      </c>
      <c r="G31" s="66">
        <v>3.5164538245314505</v>
      </c>
      <c r="H31" s="67">
        <f t="shared" si="26"/>
        <v>0.51192372285478926</v>
      </c>
      <c r="I31" s="68">
        <v>3.3660745896237132</v>
      </c>
      <c r="J31" s="66">
        <v>3.417892211049236</v>
      </c>
      <c r="K31" s="67">
        <f t="shared" si="27"/>
        <v>0.20802972565068112</v>
      </c>
      <c r="L31" s="66">
        <v>3.3212532673386792</v>
      </c>
      <c r="M31" s="66">
        <v>3.3340581949839034</v>
      </c>
      <c r="N31" s="67">
        <f t="shared" si="28"/>
        <v>6.5279461734914612E-2</v>
      </c>
      <c r="O31" s="66">
        <v>3.1704156921160664</v>
      </c>
      <c r="P31" s="66">
        <v>3.2200000000000006</v>
      </c>
      <c r="Q31" s="67">
        <f t="shared" si="29"/>
        <v>9.8530339563809299E-3</v>
      </c>
      <c r="R31" s="68">
        <v>1.9167545975661142</v>
      </c>
      <c r="S31" s="66">
        <v>2.0145648429459366</v>
      </c>
      <c r="T31" s="67">
        <f t="shared" si="30"/>
        <v>0.39774120063092799</v>
      </c>
      <c r="U31" s="66">
        <v>0.95015142022014631</v>
      </c>
      <c r="V31" s="66">
        <v>0.94672596788657259</v>
      </c>
      <c r="W31" s="67">
        <f t="shared" si="31"/>
        <v>0.11957732600031357</v>
      </c>
      <c r="X31" s="68">
        <v>0.71828779637153362</v>
      </c>
      <c r="Y31" s="66">
        <v>0.70985946962360447</v>
      </c>
      <c r="Z31" s="67">
        <f t="shared" si="32"/>
        <v>4.4210089914724859E-2</v>
      </c>
      <c r="AA31" s="66">
        <v>0</v>
      </c>
      <c r="AB31" s="66">
        <v>0</v>
      </c>
      <c r="AC31" s="67">
        <f t="shared" si="37"/>
        <v>0.4</v>
      </c>
      <c r="AD31" s="66" t="s">
        <v>29</v>
      </c>
      <c r="AE31" s="66" t="s">
        <v>29</v>
      </c>
      <c r="AF31" s="67">
        <f t="shared" ref="AF31" si="73">6.865*AC31</f>
        <v>2.7460000000000004</v>
      </c>
      <c r="AG31" s="66">
        <v>6.1874101770857326</v>
      </c>
      <c r="AH31" s="66">
        <v>7.0620264290749004</v>
      </c>
      <c r="AI31" s="67">
        <f t="shared" si="60"/>
        <v>0</v>
      </c>
    </row>
    <row r="32" spans="1:35" ht="11.25" customHeight="1" x14ac:dyDescent="0.2">
      <c r="A32" s="69">
        <f t="shared" si="44"/>
        <v>45721</v>
      </c>
      <c r="B32" s="69">
        <f t="shared" ref="B32" si="74">A32+6</f>
        <v>45727</v>
      </c>
      <c r="C32" s="65">
        <v>3.6183667955927161</v>
      </c>
      <c r="D32" s="66">
        <v>3.6467810505469638</v>
      </c>
      <c r="E32" s="67">
        <f t="shared" si="25"/>
        <v>0.95230119545363223</v>
      </c>
      <c r="F32" s="66">
        <v>3.421278634336423</v>
      </c>
      <c r="G32" s="66">
        <v>3.4631378607589594</v>
      </c>
      <c r="H32" s="67">
        <f t="shared" si="26"/>
        <v>0.5314349166809742</v>
      </c>
      <c r="I32" s="68">
        <v>3.3449193233189232</v>
      </c>
      <c r="J32" s="66">
        <v>3.3770551155458324</v>
      </c>
      <c r="K32" s="67">
        <f t="shared" si="27"/>
        <v>0.22918499195547115</v>
      </c>
      <c r="L32" s="66">
        <v>3.3014345147749373</v>
      </c>
      <c r="M32" s="66">
        <v>3.3110154688579412</v>
      </c>
      <c r="N32" s="67">
        <f t="shared" si="28"/>
        <v>8.5098214298656494E-2</v>
      </c>
      <c r="O32" s="66">
        <v>3.2240466001367731</v>
      </c>
      <c r="P32" s="66">
        <v>2.972</v>
      </c>
      <c r="Q32" s="67">
        <f t="shared" si="29"/>
        <v>0.2082687260724474</v>
      </c>
      <c r="R32" s="68">
        <v>1.8654659865277037</v>
      </c>
      <c r="S32" s="66">
        <v>2.022588607099717</v>
      </c>
      <c r="T32" s="67">
        <f t="shared" si="30"/>
        <v>0.44902981166933853</v>
      </c>
      <c r="U32" s="66">
        <v>0.9452612841288508</v>
      </c>
      <c r="V32" s="66">
        <v>0.95102298828416443</v>
      </c>
      <c r="W32" s="67">
        <f t="shared" si="31"/>
        <v>0.12104200975803536</v>
      </c>
      <c r="X32" s="68">
        <v>0.71306975183512089</v>
      </c>
      <c r="Y32" s="66">
        <v>0.71601709385232737</v>
      </c>
      <c r="Z32" s="67">
        <f t="shared" si="32"/>
        <v>4.0999807703208435E-2</v>
      </c>
      <c r="AA32" s="66">
        <v>0</v>
      </c>
      <c r="AB32" s="66">
        <v>0</v>
      </c>
      <c r="AC32" s="67">
        <f t="shared" si="37"/>
        <v>0.4</v>
      </c>
      <c r="AD32" s="66" t="s">
        <v>29</v>
      </c>
      <c r="AE32" s="66" t="s">
        <v>29</v>
      </c>
      <c r="AF32" s="67">
        <f t="shared" ref="AF32" si="75">6.865*AC32</f>
        <v>2.7460000000000004</v>
      </c>
      <c r="AG32" s="66">
        <v>6.0807203260654621</v>
      </c>
      <c r="AH32" s="66">
        <v>6.6714657538758315</v>
      </c>
      <c r="AI32" s="67">
        <f t="shared" si="60"/>
        <v>0</v>
      </c>
    </row>
    <row r="33" spans="1:35" ht="11.25" customHeight="1" x14ac:dyDescent="0.2">
      <c r="A33" s="69">
        <f t="shared" si="44"/>
        <v>45714</v>
      </c>
      <c r="B33" s="69">
        <f t="shared" ref="B33" si="76">A33+6</f>
        <v>45720</v>
      </c>
      <c r="C33" s="65">
        <v>3.6247582194325285</v>
      </c>
      <c r="D33" s="66">
        <v>3.6105934574754959</v>
      </c>
      <c r="E33" s="67">
        <f t="shared" si="25"/>
        <v>0.96007453357085248</v>
      </c>
      <c r="F33" s="66">
        <v>3.4073836932663775</v>
      </c>
      <c r="G33" s="66">
        <v>3.446631092935164</v>
      </c>
      <c r="H33" s="67">
        <f t="shared" si="26"/>
        <v>0.54532985775101972</v>
      </c>
      <c r="I33" s="68">
        <v>3.3260605101189644</v>
      </c>
      <c r="J33" s="66">
        <v>3.3588765879699154</v>
      </c>
      <c r="K33" s="67">
        <f t="shared" si="27"/>
        <v>0.2480438051554299</v>
      </c>
      <c r="L33" s="66">
        <v>3.2761957808356952</v>
      </c>
      <c r="M33" s="66">
        <v>3.3190406613738492</v>
      </c>
      <c r="N33" s="67">
        <f t="shared" si="28"/>
        <v>0.11033694823789864</v>
      </c>
      <c r="O33" s="66">
        <v>3.2088399046307088</v>
      </c>
      <c r="P33" s="66">
        <v>3.2623144093117049</v>
      </c>
      <c r="Q33" s="67">
        <f t="shared" si="29"/>
        <v>0</v>
      </c>
      <c r="R33" s="68">
        <v>1.8355158651615264</v>
      </c>
      <c r="S33" s="66">
        <v>2.0172568905205104</v>
      </c>
      <c r="T33" s="67">
        <f t="shared" si="30"/>
        <v>0.47897993303551578</v>
      </c>
      <c r="U33" s="66">
        <v>0.93941238887555811</v>
      </c>
      <c r="V33" s="66">
        <v>0.93788788536634127</v>
      </c>
      <c r="W33" s="67">
        <f t="shared" si="31"/>
        <v>0.12841540852054489</v>
      </c>
      <c r="X33" s="68">
        <v>0.70198834290488654</v>
      </c>
      <c r="Y33" s="66">
        <v>0.72192953330342635</v>
      </c>
      <c r="Z33" s="67">
        <f t="shared" si="32"/>
        <v>5.2081216633442784E-2</v>
      </c>
      <c r="AA33" s="66">
        <v>0</v>
      </c>
      <c r="AB33" s="66">
        <v>0</v>
      </c>
      <c r="AC33" s="67">
        <f t="shared" si="37"/>
        <v>0.4</v>
      </c>
      <c r="AD33" s="66" t="s">
        <v>29</v>
      </c>
      <c r="AE33" s="66" t="s">
        <v>29</v>
      </c>
      <c r="AF33" s="67">
        <f t="shared" ref="AF33" si="77">6.865*AC33</f>
        <v>2.7460000000000004</v>
      </c>
      <c r="AG33" s="66">
        <v>6.0807203260654621</v>
      </c>
      <c r="AH33" s="66">
        <v>6.6714657538758315</v>
      </c>
      <c r="AI33" s="67">
        <f t="shared" si="60"/>
        <v>0</v>
      </c>
    </row>
    <row r="34" spans="1:35" ht="11.25" customHeight="1" x14ac:dyDescent="0.2">
      <c r="A34" s="69">
        <f t="shared" ref="A34:A39" si="78">A35+7</f>
        <v>45707</v>
      </c>
      <c r="B34" s="69">
        <f t="shared" ref="B34" si="79">A34+6</f>
        <v>45713</v>
      </c>
      <c r="C34" s="65">
        <v>3.6372516631339389</v>
      </c>
      <c r="D34" s="66">
        <v>3.5784373926970732</v>
      </c>
      <c r="E34" s="67">
        <f t="shared" si="25"/>
        <v>0.99223059834927518</v>
      </c>
      <c r="F34" s="66">
        <v>3.4026325861609901</v>
      </c>
      <c r="G34" s="66">
        <v>3.3946980413431236</v>
      </c>
      <c r="H34" s="67">
        <f t="shared" si="26"/>
        <v>0.5580155096742736</v>
      </c>
      <c r="I34" s="68">
        <v>3.3035410196361616</v>
      </c>
      <c r="J34" s="66">
        <v>3.3444835602277583</v>
      </c>
      <c r="K34" s="67">
        <f t="shared" si="27"/>
        <v>0.27056329563823267</v>
      </c>
      <c r="L34" s="66">
        <v>3.2400862661174568</v>
      </c>
      <c r="M34" s="66">
        <v>3.3296474635345819</v>
      </c>
      <c r="N34" s="67">
        <f t="shared" si="28"/>
        <v>0.14644646295613706</v>
      </c>
      <c r="O34" s="66">
        <v>3.1592332091246442</v>
      </c>
      <c r="P34" s="66">
        <v>3.2623144093117049</v>
      </c>
      <c r="Q34" s="67">
        <f t="shared" si="29"/>
        <v>2.1035516947803146E-2</v>
      </c>
      <c r="R34" s="68">
        <v>1.8987090840210166</v>
      </c>
      <c r="S34" s="66">
        <v>1.8354190533937094</v>
      </c>
      <c r="T34" s="67">
        <f t="shared" si="30"/>
        <v>0.47907674480333284</v>
      </c>
      <c r="U34" s="66">
        <v>0.92738272734159055</v>
      </c>
      <c r="V34" s="66">
        <v>0.95973747824457956</v>
      </c>
      <c r="W34" s="67">
        <f t="shared" si="31"/>
        <v>0.13892056654529561</v>
      </c>
      <c r="X34" s="68">
        <v>0.69110953051836965</v>
      </c>
      <c r="Y34" s="66">
        <v>0.71753106698968483</v>
      </c>
      <c r="Z34" s="67">
        <f t="shared" si="32"/>
        <v>6.2960029019959673E-2</v>
      </c>
      <c r="AA34" s="66">
        <v>0</v>
      </c>
      <c r="AB34" s="66">
        <v>0</v>
      </c>
      <c r="AC34" s="67">
        <f t="shared" si="37"/>
        <v>0.4</v>
      </c>
      <c r="AD34" s="66" t="s">
        <v>29</v>
      </c>
      <c r="AE34" s="66" t="s">
        <v>29</v>
      </c>
      <c r="AF34" s="67">
        <f t="shared" ref="AF34" si="80">6.865*AC34</f>
        <v>2.7460000000000004</v>
      </c>
      <c r="AG34" s="66">
        <v>6.0807203260654621</v>
      </c>
      <c r="AH34" s="66">
        <v>6.6714657538758315</v>
      </c>
      <c r="AI34" s="67">
        <f t="shared" si="60"/>
        <v>0</v>
      </c>
    </row>
    <row r="35" spans="1:35" ht="12" customHeight="1" x14ac:dyDescent="0.2">
      <c r="A35" s="69">
        <f t="shared" si="78"/>
        <v>45700</v>
      </c>
      <c r="B35" s="69">
        <f t="shared" ref="B35:B39" si="81">A35+6</f>
        <v>45706</v>
      </c>
      <c r="C35" s="65">
        <v>3.6238100240570232</v>
      </c>
      <c r="D35" s="66">
        <v>3.659847955863655</v>
      </c>
      <c r="E35" s="67">
        <f t="shared" si="25"/>
        <v>0.94685796698932512</v>
      </c>
      <c r="F35" s="66">
        <v>3.3713240374128968</v>
      </c>
      <c r="G35" s="66">
        <v>3.4771894242235519</v>
      </c>
      <c r="H35" s="67">
        <f t="shared" si="26"/>
        <v>0.58138951360450042</v>
      </c>
      <c r="I35" s="68">
        <v>3.260436180396074</v>
      </c>
      <c r="J35" s="66">
        <v>3.4068488716664933</v>
      </c>
      <c r="K35" s="67">
        <f t="shared" si="27"/>
        <v>0.31366813487832035</v>
      </c>
      <c r="L35" s="66">
        <v>3.1926864689941694</v>
      </c>
      <c r="M35" s="66">
        <v>3.351926784760932</v>
      </c>
      <c r="N35" s="67">
        <f t="shared" si="28"/>
        <v>0.1938462600794244</v>
      </c>
      <c r="O35" s="66">
        <v>3.1232166045623222</v>
      </c>
      <c r="P35" s="66">
        <v>3.1817854481242374</v>
      </c>
      <c r="Q35" s="67">
        <f t="shared" si="29"/>
        <v>5.7052121510125176E-2</v>
      </c>
      <c r="R35" s="68">
        <v>1.9659502757841136</v>
      </c>
      <c r="S35" s="66">
        <v>1.8241942203950514</v>
      </c>
      <c r="T35" s="67">
        <f t="shared" si="30"/>
        <v>0.4903015778019908</v>
      </c>
      <c r="U35" s="66">
        <v>0.91322046785323374</v>
      </c>
      <c r="V35" s="66">
        <v>0.95563506254810893</v>
      </c>
      <c r="W35" s="67">
        <f t="shared" si="31"/>
        <v>0.15308282603365242</v>
      </c>
      <c r="X35" s="68">
        <v>0.67773481520423207</v>
      </c>
      <c r="Y35" s="66">
        <v>0.72244762188365064</v>
      </c>
      <c r="Z35" s="67">
        <f t="shared" si="32"/>
        <v>7.633474433409726E-2</v>
      </c>
      <c r="AA35" s="66">
        <v>0</v>
      </c>
      <c r="AB35" s="66">
        <v>0</v>
      </c>
      <c r="AC35" s="67">
        <f t="shared" si="37"/>
        <v>0.4</v>
      </c>
      <c r="AD35" s="66" t="s">
        <v>29</v>
      </c>
      <c r="AE35" s="66" t="s">
        <v>29</v>
      </c>
      <c r="AF35" s="67">
        <f t="shared" ref="AF35" si="82">6.865*AC35</f>
        <v>2.7460000000000004</v>
      </c>
      <c r="AG35" s="66">
        <v>6.213286586641865</v>
      </c>
      <c r="AH35" s="66">
        <v>5.786265940094677</v>
      </c>
      <c r="AI35" s="67">
        <f t="shared" si="60"/>
        <v>0</v>
      </c>
    </row>
    <row r="36" spans="1:35" ht="12" customHeight="1" x14ac:dyDescent="0.2">
      <c r="A36" s="69">
        <f t="shared" si="78"/>
        <v>45693</v>
      </c>
      <c r="B36" s="69">
        <f t="shared" si="81"/>
        <v>45699</v>
      </c>
      <c r="C36" s="65">
        <v>3.6136942688160296</v>
      </c>
      <c r="D36" s="66">
        <v>3.618880588653933</v>
      </c>
      <c r="E36" s="67">
        <f t="shared" si="25"/>
        <v>0.95697372223031874</v>
      </c>
      <c r="F36" s="66">
        <v>3.3611891103376861</v>
      </c>
      <c r="G36" s="66">
        <v>3.3760499550263243</v>
      </c>
      <c r="H36" s="67">
        <f t="shared" si="26"/>
        <v>0.59152444067971111</v>
      </c>
      <c r="I36" s="68">
        <v>3.2383475118724001</v>
      </c>
      <c r="J36" s="66">
        <v>3.2856943704207029</v>
      </c>
      <c r="K36" s="67">
        <f t="shared" si="27"/>
        <v>0.33575680340199421</v>
      </c>
      <c r="L36" s="66">
        <v>3.1732274791048929</v>
      </c>
      <c r="M36" s="66">
        <v>3.2280926852346181</v>
      </c>
      <c r="N36" s="67">
        <f t="shared" si="28"/>
        <v>0.21330524996870093</v>
      </c>
      <c r="O36" s="66">
        <v>3.0893780123555521</v>
      </c>
      <c r="P36" s="66">
        <v>3.1817854481242374</v>
      </c>
      <c r="Q36" s="67">
        <f t="shared" si="29"/>
        <v>9.0890713716895277E-2</v>
      </c>
      <c r="R36" s="68">
        <v>2.0426153097037454</v>
      </c>
      <c r="S36" s="66">
        <v>1.8032132635602549</v>
      </c>
      <c r="T36" s="67">
        <f t="shared" si="30"/>
        <v>0.5112825346367873</v>
      </c>
      <c r="U36" s="66">
        <v>0.90570575683461518</v>
      </c>
      <c r="V36" s="66">
        <v>0.93727935275101448</v>
      </c>
      <c r="W36" s="67">
        <f t="shared" si="31"/>
        <v>0.16059753705227098</v>
      </c>
      <c r="X36" s="68">
        <v>0.67317155881073532</v>
      </c>
      <c r="Y36" s="66">
        <v>0.70157833947119297</v>
      </c>
      <c r="Z36" s="67">
        <f t="shared" si="32"/>
        <v>8.0898000727594011E-2</v>
      </c>
      <c r="AA36" s="66">
        <v>0</v>
      </c>
      <c r="AB36" s="66">
        <v>0</v>
      </c>
      <c r="AC36" s="67">
        <f t="shared" si="37"/>
        <v>0.4</v>
      </c>
      <c r="AD36" s="66" t="s">
        <v>29</v>
      </c>
      <c r="AE36" s="66" t="s">
        <v>29</v>
      </c>
      <c r="AF36" s="67">
        <f t="shared" ref="AF36" si="83">6.865*AC36</f>
        <v>2.7460000000000004</v>
      </c>
      <c r="AG36" s="66">
        <v>6.213286586641865</v>
      </c>
      <c r="AH36" s="66">
        <v>5.786265940094677</v>
      </c>
      <c r="AI36" s="67">
        <f t="shared" si="60"/>
        <v>0</v>
      </c>
    </row>
    <row r="37" spans="1:35" ht="12" customHeight="1" x14ac:dyDescent="0.2">
      <c r="A37" s="69">
        <f t="shared" si="78"/>
        <v>45686</v>
      </c>
      <c r="B37" s="69">
        <f t="shared" si="81"/>
        <v>45692</v>
      </c>
      <c r="C37" s="65">
        <v>3.6115311597493092</v>
      </c>
      <c r="D37" s="66">
        <v>3.6383440524751856</v>
      </c>
      <c r="E37" s="67">
        <f t="shared" si="25"/>
        <v>0.95913683129703919</v>
      </c>
      <c r="F37" s="66">
        <v>3.3536415583677268</v>
      </c>
      <c r="G37" s="66">
        <v>3.3881897176977653</v>
      </c>
      <c r="H37" s="67">
        <f t="shared" si="26"/>
        <v>0.59907199264967037</v>
      </c>
      <c r="I37" s="68">
        <v>3.2196639183509688</v>
      </c>
      <c r="J37" s="66">
        <v>3.2881279837867976</v>
      </c>
      <c r="K37" s="67">
        <f t="shared" si="27"/>
        <v>0.35444039692342555</v>
      </c>
      <c r="L37" s="66">
        <v>3.1539635354132352</v>
      </c>
      <c r="M37" s="66">
        <v>3.2210411394601248</v>
      </c>
      <c r="N37" s="67">
        <f t="shared" si="28"/>
        <v>0.23256919366035866</v>
      </c>
      <c r="O37" s="66">
        <v>3.0402669048933384</v>
      </c>
      <c r="P37" s="66">
        <v>3.2520000000000007</v>
      </c>
      <c r="Q37" s="67">
        <f t="shared" si="29"/>
        <v>0.14000182117910898</v>
      </c>
      <c r="R37" s="68">
        <v>2.1215016871365306</v>
      </c>
      <c r="S37" s="66">
        <v>1.8016978003722177</v>
      </c>
      <c r="T37" s="67">
        <f t="shared" si="30"/>
        <v>0.51279799782482449</v>
      </c>
      <c r="U37" s="66">
        <v>0.90602219188949751</v>
      </c>
      <c r="V37" s="66">
        <v>0.91203003574760844</v>
      </c>
      <c r="W37" s="67">
        <f t="shared" si="31"/>
        <v>0.16028110199738865</v>
      </c>
      <c r="X37" s="68">
        <v>0.67573311105799028</v>
      </c>
      <c r="Y37" s="66">
        <v>0.67384331175897172</v>
      </c>
      <c r="Z37" s="67">
        <f t="shared" si="32"/>
        <v>8.0226247779357607E-2</v>
      </c>
      <c r="AA37" s="66">
        <v>0</v>
      </c>
      <c r="AB37" s="66">
        <v>0</v>
      </c>
      <c r="AC37" s="67">
        <f t="shared" si="37"/>
        <v>0.4</v>
      </c>
      <c r="AD37" s="66" t="s">
        <v>29</v>
      </c>
      <c r="AE37" s="66" t="s">
        <v>29</v>
      </c>
      <c r="AF37" s="67">
        <f t="shared" ref="AF37" si="84">6.865*AC37</f>
        <v>2.7460000000000004</v>
      </c>
      <c r="AG37" s="66">
        <v>6.213286586641865</v>
      </c>
      <c r="AH37" s="66">
        <v>5.786265940094677</v>
      </c>
      <c r="AI37" s="67">
        <f t="shared" si="60"/>
        <v>0</v>
      </c>
    </row>
    <row r="38" spans="1:35" ht="12" customHeight="1" x14ac:dyDescent="0.2">
      <c r="A38" s="69">
        <f t="shared" si="78"/>
        <v>45679</v>
      </c>
      <c r="B38" s="69">
        <f t="shared" si="81"/>
        <v>45685</v>
      </c>
      <c r="C38" s="65">
        <v>3.6171864758736536</v>
      </c>
      <c r="D38" s="66">
        <v>3.6370883275734673</v>
      </c>
      <c r="E38" s="67">
        <f t="shared" si="25"/>
        <v>0.95348151517269475</v>
      </c>
      <c r="F38" s="66">
        <v>3.3526506225025017</v>
      </c>
      <c r="G38" s="66">
        <v>3.3843104149779801</v>
      </c>
      <c r="H38" s="67">
        <f t="shared" si="26"/>
        <v>0.60006292851489551</v>
      </c>
      <c r="I38" s="68">
        <v>3.2153696694022815</v>
      </c>
      <c r="J38" s="66">
        <v>3.2528659004283274</v>
      </c>
      <c r="K38" s="67">
        <f t="shared" si="27"/>
        <v>0.35873464587211279</v>
      </c>
      <c r="L38" s="66">
        <v>3.1452381252183859</v>
      </c>
      <c r="M38" s="66">
        <v>3.1854584570695303</v>
      </c>
      <c r="N38" s="67">
        <f t="shared" si="28"/>
        <v>0.24129460385520796</v>
      </c>
      <c r="O38" s="66">
        <v>3.0300134239126901</v>
      </c>
      <c r="P38" s="66">
        <v>3.06</v>
      </c>
      <c r="Q38" s="67">
        <f t="shared" si="29"/>
        <v>0.15025530215975724</v>
      </c>
      <c r="R38" s="68">
        <v>2.1338429043196956</v>
      </c>
      <c r="S38" s="66">
        <v>2.1069027953985779</v>
      </c>
      <c r="T38" s="67">
        <f t="shared" si="30"/>
        <v>0.20759300279846427</v>
      </c>
      <c r="U38" s="66">
        <v>0.90941527202156536</v>
      </c>
      <c r="V38" s="66">
        <v>0.91479908061378268</v>
      </c>
      <c r="W38" s="67">
        <f t="shared" si="31"/>
        <v>0.1568880218653208</v>
      </c>
      <c r="X38" s="68">
        <v>0.67979866330887406</v>
      </c>
      <c r="Y38" s="66">
        <v>0.6759239532110477</v>
      </c>
      <c r="Z38" s="67">
        <f t="shared" si="32"/>
        <v>7.8145606327281625E-2</v>
      </c>
      <c r="AA38" s="66">
        <v>0</v>
      </c>
      <c r="AB38" s="66">
        <v>0</v>
      </c>
      <c r="AC38" s="67">
        <f t="shared" si="37"/>
        <v>0.4</v>
      </c>
      <c r="AD38" s="66" t="s">
        <v>29</v>
      </c>
      <c r="AE38" s="66" t="s">
        <v>29</v>
      </c>
      <c r="AF38" s="67">
        <f t="shared" ref="AF38" si="85">6.865*AC38</f>
        <v>2.7460000000000004</v>
      </c>
      <c r="AG38" s="66">
        <v>6.213286586641865</v>
      </c>
      <c r="AH38" s="66">
        <v>5.786265940094677</v>
      </c>
      <c r="AI38" s="67">
        <f t="shared" si="60"/>
        <v>0</v>
      </c>
    </row>
    <row r="39" spans="1:35" ht="12" customHeight="1" x14ac:dyDescent="0.2">
      <c r="A39" s="69">
        <f t="shared" si="78"/>
        <v>45672</v>
      </c>
      <c r="B39" s="69">
        <f t="shared" si="81"/>
        <v>45678</v>
      </c>
      <c r="C39" s="65">
        <v>3.6263958750921739</v>
      </c>
      <c r="D39" s="66">
        <v>3.6192117110272375</v>
      </c>
      <c r="E39" s="67">
        <f t="shared" si="25"/>
        <v>0.95145628001911087</v>
      </c>
      <c r="F39" s="66">
        <v>3.3621573605404036</v>
      </c>
      <c r="G39" s="66">
        <v>3.3494005006751721</v>
      </c>
      <c r="H39" s="67">
        <f t="shared" si="26"/>
        <v>0.60331305034222504</v>
      </c>
      <c r="I39" s="68">
        <v>3.2163936751695568</v>
      </c>
      <c r="J39" s="66">
        <v>3.2357353524843022</v>
      </c>
      <c r="K39" s="67">
        <f t="shared" si="27"/>
        <v>0.35771064010483755</v>
      </c>
      <c r="L39" s="66">
        <v>3.1405071031796972</v>
      </c>
      <c r="M39" s="66">
        <v>3.1484772589236343</v>
      </c>
      <c r="N39" s="67">
        <f t="shared" si="28"/>
        <v>0.24602562589389665</v>
      </c>
      <c r="O39" s="66">
        <v>3.0091424510524778</v>
      </c>
      <c r="P39" s="66">
        <v>3.024</v>
      </c>
      <c r="Q39" s="67">
        <f t="shared" si="29"/>
        <v>0.17112627501996958</v>
      </c>
      <c r="R39" s="68">
        <v>2.1477565214853818</v>
      </c>
      <c r="S39" s="66">
        <v>2.1046079812738956</v>
      </c>
      <c r="T39" s="67">
        <f t="shared" si="30"/>
        <v>0.20988781692314662</v>
      </c>
      <c r="U39" s="66">
        <v>0.92373291283815862</v>
      </c>
      <c r="V39" s="66">
        <v>0.89163854931205899</v>
      </c>
      <c r="W39" s="67">
        <f t="shared" si="31"/>
        <v>0.17466474457482717</v>
      </c>
      <c r="X39" s="68">
        <v>0.68947960422258125</v>
      </c>
      <c r="Y39" s="66">
        <v>0.65836666563852408</v>
      </c>
      <c r="Z39" s="67">
        <f t="shared" si="32"/>
        <v>9.5702893899805241E-2</v>
      </c>
      <c r="AA39" s="66">
        <v>0</v>
      </c>
      <c r="AB39" s="66">
        <v>0</v>
      </c>
      <c r="AC39" s="67">
        <f t="shared" si="37"/>
        <v>0.4</v>
      </c>
      <c r="AD39" s="66" t="s">
        <v>29</v>
      </c>
      <c r="AE39" s="66" t="s">
        <v>29</v>
      </c>
      <c r="AF39" s="67">
        <f t="shared" ref="AF39" si="86">6.865*AC39</f>
        <v>2.7460000000000004</v>
      </c>
      <c r="AG39" s="66">
        <v>6.213286586641865</v>
      </c>
      <c r="AH39" s="66">
        <v>5.786265940094677</v>
      </c>
      <c r="AI39" s="67">
        <f t="shared" si="60"/>
        <v>0</v>
      </c>
    </row>
    <row r="40" spans="1:35" ht="12" customHeight="1" x14ac:dyDescent="0.2">
      <c r="A40" s="69">
        <v>45665</v>
      </c>
      <c r="B40" s="69">
        <f>A40+6</f>
        <v>45671</v>
      </c>
      <c r="C40" s="65">
        <v>3.6263958750921739</v>
      </c>
      <c r="D40" s="66">
        <v>3.6192117110272375</v>
      </c>
      <c r="E40" s="67">
        <f t="shared" si="25"/>
        <v>0.95145628001911087</v>
      </c>
      <c r="F40" s="66">
        <v>3.3621573605404036</v>
      </c>
      <c r="G40" s="66">
        <v>3.3494005006751721</v>
      </c>
      <c r="H40" s="67">
        <f t="shared" si="26"/>
        <v>0.60331305034222504</v>
      </c>
      <c r="I40" s="68">
        <v>3.2163936751695568</v>
      </c>
      <c r="J40" s="66">
        <v>3.2357353524843022</v>
      </c>
      <c r="K40" s="67">
        <f t="shared" si="27"/>
        <v>0.35771064010483755</v>
      </c>
      <c r="L40" s="66">
        <v>3.1405071031796972</v>
      </c>
      <c r="M40" s="66">
        <v>3.1484772589236343</v>
      </c>
      <c r="N40" s="67">
        <f t="shared" si="28"/>
        <v>0.24602562589389665</v>
      </c>
      <c r="O40" s="66">
        <v>3.0091424510524778</v>
      </c>
      <c r="P40" s="66">
        <v>3.024</v>
      </c>
      <c r="Q40" s="67">
        <f t="shared" si="29"/>
        <v>0.17112627501996958</v>
      </c>
      <c r="R40" s="68">
        <v>2.1477565214853818</v>
      </c>
      <c r="S40" s="66">
        <v>2.1046079812738956</v>
      </c>
      <c r="T40" s="67">
        <f t="shared" si="30"/>
        <v>0.20988781692314662</v>
      </c>
      <c r="U40" s="66">
        <v>0.92373291283815862</v>
      </c>
      <c r="V40" s="66">
        <v>0.89163854931205899</v>
      </c>
      <c r="W40" s="67">
        <f t="shared" si="31"/>
        <v>0.17466474457482717</v>
      </c>
      <c r="X40" s="68">
        <v>0.68947960422258125</v>
      </c>
      <c r="Y40" s="66">
        <v>0.65836666563852408</v>
      </c>
      <c r="Z40" s="67">
        <f t="shared" si="32"/>
        <v>9.5702893899805241E-2</v>
      </c>
      <c r="AA40" s="66">
        <v>0</v>
      </c>
      <c r="AB40" s="66">
        <v>0</v>
      </c>
      <c r="AC40" s="67">
        <f t="shared" si="37"/>
        <v>0.4</v>
      </c>
      <c r="AD40" s="66" t="s">
        <v>29</v>
      </c>
      <c r="AE40" s="66" t="s">
        <v>29</v>
      </c>
      <c r="AF40" s="67">
        <f t="shared" ref="AF40" si="87">6.865*AC40</f>
        <v>2.7460000000000004</v>
      </c>
      <c r="AG40" s="66">
        <v>6.213286586641865</v>
      </c>
      <c r="AH40" s="66">
        <v>5.786265940094677</v>
      </c>
      <c r="AI40" s="67">
        <f t="shared" si="60"/>
        <v>0</v>
      </c>
    </row>
    <row r="41" spans="1:35" x14ac:dyDescent="0.2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62"/>
      <c r="AD41" s="61"/>
      <c r="AE41" s="61"/>
      <c r="AF41" s="62"/>
      <c r="AG41" s="61"/>
      <c r="AH41" s="61"/>
      <c r="AI41" s="53"/>
    </row>
    <row r="42" spans="1:35" x14ac:dyDescent="0.2">
      <c r="A42" s="59" t="s">
        <v>39</v>
      </c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/>
      <c r="W42" s="53"/>
      <c r="X42" s="61"/>
      <c r="Y42" s="61"/>
      <c r="Z42" s="53"/>
      <c r="AA42" s="61"/>
      <c r="AB42" s="61"/>
      <c r="AC42" s="62"/>
      <c r="AD42" s="61"/>
      <c r="AE42" s="61"/>
      <c r="AF42" s="62"/>
      <c r="AG42" s="61"/>
      <c r="AH42" s="61"/>
      <c r="AI42" s="53"/>
    </row>
    <row r="43" spans="1:35" x14ac:dyDescent="0.2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62"/>
      <c r="AD43" s="61"/>
      <c r="AE43" s="61"/>
      <c r="AF43" s="62"/>
      <c r="AG43" s="61"/>
      <c r="AH43" s="61"/>
      <c r="AI43" s="53"/>
    </row>
    <row r="44" spans="1:35" x14ac:dyDescent="0.2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62"/>
      <c r="AD44" s="61"/>
      <c r="AE44" s="61"/>
      <c r="AF44" s="62"/>
      <c r="AG44" s="61"/>
      <c r="AH44" s="61"/>
      <c r="AI44" s="53"/>
    </row>
    <row r="45" spans="1:35" x14ac:dyDescent="0.2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62"/>
      <c r="AD45" s="61"/>
      <c r="AE45" s="61"/>
      <c r="AF45" s="62"/>
      <c r="AG45" s="61"/>
      <c r="AH45" s="61"/>
      <c r="AI45" s="53"/>
    </row>
    <row r="46" spans="1:35" x14ac:dyDescent="0.2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62"/>
      <c r="AD46" s="61"/>
      <c r="AE46" s="61"/>
      <c r="AF46" s="62"/>
      <c r="AG46" s="61"/>
      <c r="AH46" s="61"/>
      <c r="AI46" s="53"/>
    </row>
    <row r="47" spans="1:35" x14ac:dyDescent="0.2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62"/>
      <c r="AD47" s="61"/>
      <c r="AE47" s="61"/>
      <c r="AF47" s="62"/>
      <c r="AG47" s="61"/>
      <c r="AH47" s="61"/>
      <c r="AI47" s="53"/>
    </row>
    <row r="48" spans="1:35" x14ac:dyDescent="0.2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62"/>
      <c r="AD48" s="61"/>
      <c r="AE48" s="61"/>
      <c r="AF48" s="62"/>
      <c r="AG48" s="61"/>
      <c r="AH48" s="61"/>
      <c r="AI48" s="53"/>
    </row>
    <row r="49" spans="1:35" x14ac:dyDescent="0.2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9" spans="1:35" x14ac:dyDescent="0.2">
      <c r="B89" s="10"/>
      <c r="C89" s="17"/>
      <c r="D89" s="11"/>
      <c r="E89" s="10"/>
      <c r="F89" s="10"/>
      <c r="G89" s="11"/>
    </row>
    <row r="90" spans="1:35" x14ac:dyDescent="0.2">
      <c r="D90" s="11"/>
      <c r="E90" s="10"/>
      <c r="F90" s="10"/>
      <c r="G90" s="11"/>
      <c r="R90"/>
    </row>
    <row r="91" spans="1:35" x14ac:dyDescent="0.2">
      <c r="C91" t="s">
        <v>21</v>
      </c>
      <c r="R91" t="s">
        <v>21</v>
      </c>
    </row>
    <row r="92" spans="1:35" x14ac:dyDescent="0.2">
      <c r="C92" t="s">
        <v>23</v>
      </c>
      <c r="R92" t="s">
        <v>23</v>
      </c>
      <c r="T92"/>
      <c r="U92"/>
      <c r="Z92" s="2"/>
      <c r="AA92" s="2"/>
      <c r="AB92" s="1"/>
      <c r="AC92" s="2"/>
      <c r="AD92" s="2"/>
      <c r="AE92" s="1"/>
      <c r="AF92" s="2"/>
      <c r="AG92" s="2"/>
      <c r="AI92" s="2"/>
    </row>
    <row r="93" spans="1:35" s="1" customFormat="1" x14ac:dyDescent="0.2">
      <c r="A93"/>
      <c r="B93"/>
      <c r="C93"/>
      <c r="E93"/>
      <c r="F93"/>
      <c r="H93"/>
      <c r="I93"/>
      <c r="K93" s="2"/>
      <c r="L93" s="2"/>
      <c r="N93" s="2"/>
      <c r="O93" s="2"/>
      <c r="Q93" s="2"/>
      <c r="R93"/>
      <c r="T93" s="2"/>
      <c r="U93" s="2"/>
      <c r="W93"/>
      <c r="X93"/>
      <c r="Z93"/>
      <c r="AA93"/>
      <c r="AB93"/>
      <c r="AC93" s="3"/>
      <c r="AD93"/>
      <c r="AE93"/>
      <c r="AF93" s="3"/>
      <c r="AG93" s="3"/>
      <c r="AI93"/>
    </row>
    <row r="94" spans="1:35" s="1" customFormat="1" x14ac:dyDescent="0.2">
      <c r="A94"/>
      <c r="B94"/>
      <c r="C94" t="s">
        <v>22</v>
      </c>
      <c r="E94"/>
      <c r="F94"/>
      <c r="H94"/>
      <c r="I94"/>
      <c r="K94" s="2"/>
      <c r="L94" s="2"/>
      <c r="N94" s="2"/>
      <c r="O94" s="2"/>
      <c r="Q94" s="2"/>
      <c r="R94" t="s">
        <v>22</v>
      </c>
      <c r="T94" s="2"/>
      <c r="U94" s="2"/>
      <c r="W94"/>
      <c r="X94"/>
      <c r="Z94"/>
      <c r="AA94"/>
      <c r="AB94"/>
      <c r="AC94" s="3"/>
      <c r="AD94"/>
      <c r="AE94"/>
      <c r="AF94" s="3"/>
      <c r="AG94" s="3"/>
      <c r="AI94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topLeftCell="A24" zoomScaleNormal="100" workbookViewId="0">
      <selection activeCell="F31" sqref="F3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</row>
    <row r="2" spans="1:35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100"/>
    </row>
    <row r="3" spans="1:35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</row>
    <row r="4" spans="1:35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88" t="s">
        <v>43</v>
      </c>
      <c r="AE4" s="89"/>
      <c r="AF4" s="90"/>
      <c r="AG4" s="13"/>
      <c r="AH4" s="86" t="s">
        <v>16</v>
      </c>
      <c r="AI4" s="87"/>
    </row>
    <row r="5" spans="1:35" ht="29.25" customHeight="1" x14ac:dyDescent="0.2">
      <c r="A5" s="109" t="s">
        <v>44</v>
      </c>
      <c r="B5" s="110"/>
      <c r="C5" s="113">
        <v>4.4311865051495456</v>
      </c>
      <c r="D5" s="84"/>
      <c r="E5" s="85"/>
      <c r="F5" s="77">
        <v>3.9307881314510666</v>
      </c>
      <c r="G5" s="77"/>
      <c r="H5" s="78"/>
      <c r="I5" s="76">
        <v>3.641427423438476</v>
      </c>
      <c r="J5" s="77"/>
      <c r="K5" s="78"/>
      <c r="L5" s="76">
        <v>3.4257672112051081</v>
      </c>
      <c r="M5" s="77"/>
      <c r="N5" s="77"/>
      <c r="O5" s="73">
        <v>3.1777637122283027</v>
      </c>
      <c r="P5" s="91"/>
      <c r="Q5" s="92"/>
      <c r="R5" s="73">
        <v>2.273716097104125</v>
      </c>
      <c r="S5" s="74"/>
      <c r="T5" s="75"/>
      <c r="U5" s="76">
        <v>1.0375466754673559</v>
      </c>
      <c r="V5" s="77"/>
      <c r="W5" s="78"/>
      <c r="X5" s="76">
        <v>0.75834782951796287</v>
      </c>
      <c r="Y5" s="77"/>
      <c r="Z5" s="78"/>
      <c r="AA5" s="76">
        <v>0.4</v>
      </c>
      <c r="AB5" s="77"/>
      <c r="AC5" s="78"/>
      <c r="AD5" s="79" t="s">
        <v>42</v>
      </c>
      <c r="AE5" s="80"/>
      <c r="AF5" s="81"/>
      <c r="AG5" s="76">
        <v>4.2</v>
      </c>
      <c r="AH5" s="77"/>
      <c r="AI5" s="82"/>
    </row>
    <row r="6" spans="1:35" ht="21.7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">
      <c r="B111" s="10"/>
      <c r="C111" s="17"/>
      <c r="D111" s="11"/>
      <c r="E111" s="10"/>
      <c r="F111" s="10"/>
      <c r="G111" s="11"/>
    </row>
    <row r="112" spans="1:35" x14ac:dyDescent="0.2">
      <c r="D112" s="11"/>
      <c r="E112" s="10"/>
      <c r="F112" s="10"/>
      <c r="G112" s="11"/>
      <c r="R112"/>
    </row>
    <row r="113" spans="1:35" x14ac:dyDescent="0.2">
      <c r="C113" t="s">
        <v>21</v>
      </c>
      <c r="R113" t="s">
        <v>21</v>
      </c>
    </row>
    <row r="114" spans="1:35" x14ac:dyDescent="0.2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4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topLeftCell="A36" zoomScaleNormal="100" workbookViewId="0">
      <selection activeCell="D58" sqref="D5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</row>
    <row r="2" spans="1:35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100"/>
    </row>
    <row r="3" spans="1:35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</row>
    <row r="4" spans="1:35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88" t="s">
        <v>43</v>
      </c>
      <c r="AE4" s="89"/>
      <c r="AF4" s="90"/>
      <c r="AG4" s="13"/>
      <c r="AH4" s="86" t="s">
        <v>16</v>
      </c>
      <c r="AI4" s="87"/>
    </row>
    <row r="5" spans="1:35" ht="29.25" customHeight="1" x14ac:dyDescent="0.2">
      <c r="A5" s="109" t="s">
        <v>41</v>
      </c>
      <c r="B5" s="110"/>
      <c r="C5" s="113">
        <v>3.8657590328149598</v>
      </c>
      <c r="D5" s="84"/>
      <c r="E5" s="85"/>
      <c r="F5" s="77">
        <v>3.5612299527983202</v>
      </c>
      <c r="G5" s="77"/>
      <c r="H5" s="78"/>
      <c r="I5" s="76">
        <v>3.4378951588971498</v>
      </c>
      <c r="J5" s="77"/>
      <c r="K5" s="78"/>
      <c r="L5" s="76">
        <v>3.40094524631114</v>
      </c>
      <c r="M5" s="77"/>
      <c r="N5" s="77"/>
      <c r="O5" s="73">
        <v>3.0570442106911497</v>
      </c>
      <c r="P5" s="91"/>
      <c r="Q5" s="92"/>
      <c r="R5" s="73">
        <v>2.9648386342926698</v>
      </c>
      <c r="S5" s="74"/>
      <c r="T5" s="75"/>
      <c r="U5" s="76">
        <v>0.98014275439575504</v>
      </c>
      <c r="V5" s="77"/>
      <c r="W5" s="78"/>
      <c r="X5" s="76">
        <v>0.39936180954821798</v>
      </c>
      <c r="Y5" s="77"/>
      <c r="Z5" s="78"/>
      <c r="AA5" s="76">
        <v>0.4</v>
      </c>
      <c r="AB5" s="77"/>
      <c r="AC5" s="78"/>
      <c r="AD5" s="79" t="s">
        <v>42</v>
      </c>
      <c r="AE5" s="80"/>
      <c r="AF5" s="81"/>
      <c r="AG5" s="76">
        <v>4.2</v>
      </c>
      <c r="AH5" s="77"/>
      <c r="AI5" s="82"/>
    </row>
    <row r="6" spans="1:35" ht="22.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">
      <c r="B164" s="10"/>
      <c r="C164" s="17"/>
      <c r="D164" s="11"/>
      <c r="E164" s="10"/>
      <c r="F164" s="10"/>
      <c r="G164" s="11"/>
    </row>
    <row r="165" spans="1:35" x14ac:dyDescent="0.2">
      <c r="D165" s="11"/>
      <c r="E165" s="10"/>
      <c r="F165" s="10"/>
      <c r="G165" s="11"/>
      <c r="R165"/>
    </row>
    <row r="166" spans="1:35" x14ac:dyDescent="0.2">
      <c r="C166" t="s">
        <v>21</v>
      </c>
      <c r="R166" t="s">
        <v>21</v>
      </c>
    </row>
    <row r="167" spans="1:35" x14ac:dyDescent="0.2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U5:W5"/>
    <mergeCell ref="X5:Z5"/>
    <mergeCell ref="AA5:AC5"/>
    <mergeCell ref="AG5:AI5"/>
    <mergeCell ref="O5:Q5"/>
    <mergeCell ref="R5:T5"/>
    <mergeCell ref="AD5:AF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4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ht="20.100000000000001" customHeight="1" x14ac:dyDescent="0.2">
      <c r="A5" s="109" t="s">
        <v>40</v>
      </c>
      <c r="B5" s="110"/>
      <c r="C5" s="113">
        <v>3.8657590328149598</v>
      </c>
      <c r="D5" s="84"/>
      <c r="E5" s="85"/>
      <c r="F5" s="77">
        <v>3.5612299527983202</v>
      </c>
      <c r="G5" s="77"/>
      <c r="H5" s="78"/>
      <c r="I5" s="76">
        <v>3.4378951588971498</v>
      </c>
      <c r="J5" s="77"/>
      <c r="K5" s="78"/>
      <c r="L5" s="76">
        <v>3.40094524631114</v>
      </c>
      <c r="M5" s="77"/>
      <c r="N5" s="77"/>
      <c r="O5" s="73">
        <v>3.06</v>
      </c>
      <c r="P5" s="91"/>
      <c r="Q5" s="92"/>
      <c r="R5" s="73">
        <v>2.9648386342926698</v>
      </c>
      <c r="S5" s="74"/>
      <c r="T5" s="75"/>
      <c r="U5" s="76">
        <v>0.98014275439575504</v>
      </c>
      <c r="V5" s="77"/>
      <c r="W5" s="78"/>
      <c r="X5" s="76">
        <v>0.39936180954821798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ht="20.100000000000001" customHeight="1" x14ac:dyDescent="0.2">
      <c r="A5" s="109" t="s">
        <v>38</v>
      </c>
      <c r="B5" s="110"/>
      <c r="C5" s="113">
        <v>3.8657590328149598</v>
      </c>
      <c r="D5" s="84"/>
      <c r="E5" s="85"/>
      <c r="F5" s="77">
        <v>3.5612299527983202</v>
      </c>
      <c r="G5" s="77"/>
      <c r="H5" s="78"/>
      <c r="I5" s="76">
        <v>3.4378951588971498</v>
      </c>
      <c r="J5" s="77"/>
      <c r="K5" s="78"/>
      <c r="L5" s="76">
        <v>3.40094524631114</v>
      </c>
      <c r="M5" s="77"/>
      <c r="N5" s="77"/>
      <c r="O5" s="73">
        <v>3.06</v>
      </c>
      <c r="P5" s="91"/>
      <c r="Q5" s="92"/>
      <c r="R5" s="73">
        <v>2.9648386342926698</v>
      </c>
      <c r="S5" s="74"/>
      <c r="T5" s="75"/>
      <c r="U5" s="76">
        <v>0.98014275439575504</v>
      </c>
      <c r="V5" s="77"/>
      <c r="W5" s="78"/>
      <c r="X5" s="76">
        <v>0.39936180954821798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ht="20.100000000000001" customHeight="1" x14ac:dyDescent="0.2">
      <c r="A5" s="109" t="s">
        <v>32</v>
      </c>
      <c r="B5" s="11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73">
        <v>2.56</v>
      </c>
      <c r="P5" s="91"/>
      <c r="Q5" s="92"/>
      <c r="R5" s="73">
        <v>2.33</v>
      </c>
      <c r="S5" s="74"/>
      <c r="T5" s="75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customHeight="1" x14ac:dyDescent="0.2">
      <c r="A6" s="111"/>
      <c r="B6" s="112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33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</mergeCells>
  <pageMargins left="0.25" right="0.25" top="0.75" bottom="0.75" header="0.3" footer="0.3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25" workbookViewId="0">
      <selection sqref="A1:B1"/>
    </sheetView>
  </sheetViews>
  <sheetFormatPr defaultRowHeight="12.75" x14ac:dyDescent="0.2"/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34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30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35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36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37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27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8" t="s">
        <v>28</v>
      </c>
      <c r="M32" s="84"/>
      <c r="N32" s="84"/>
      <c r="O32" s="84"/>
      <c r="P32" s="84"/>
      <c r="Q32" s="85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A1:B1"/>
    <mergeCell ref="C1:Q3"/>
    <mergeCell ref="R1:AF3"/>
    <mergeCell ref="C4:E4"/>
    <mergeCell ref="F4:H4"/>
    <mergeCell ref="I4:K4"/>
    <mergeCell ref="R4:T4"/>
    <mergeCell ref="U4:W4"/>
    <mergeCell ref="O4:Q4"/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26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25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1:B1"/>
    <mergeCell ref="U4:W4"/>
    <mergeCell ref="X4:Z4"/>
    <mergeCell ref="C1:Q3"/>
    <mergeCell ref="R1:AF3"/>
    <mergeCell ref="AB4:AC4"/>
    <mergeCell ref="AE4:AF4"/>
    <mergeCell ref="F4:H4"/>
    <mergeCell ref="AA5:AC5"/>
    <mergeCell ref="AD5:AF5"/>
    <mergeCell ref="I4:K4"/>
    <mergeCell ref="L4:N4"/>
    <mergeCell ref="U5:W5"/>
    <mergeCell ref="X5:Z5"/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93" t="s">
        <v>0</v>
      </c>
      <c r="B1" s="94"/>
      <c r="C1" s="95" t="s">
        <v>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5" t="s">
        <v>4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x14ac:dyDescent="0.2">
      <c r="A2" s="4" t="s">
        <v>1</v>
      </c>
      <c r="B2" s="18" t="s">
        <v>2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98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</row>
    <row r="3" spans="1:32" x14ac:dyDescent="0.2">
      <c r="A3" s="6">
        <v>6.9444444444444447E-4</v>
      </c>
      <c r="B3" s="14" t="s">
        <v>3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1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</row>
    <row r="4" spans="1:32" x14ac:dyDescent="0.2">
      <c r="A4" s="7" t="s">
        <v>5</v>
      </c>
      <c r="B4" s="5" t="s">
        <v>6</v>
      </c>
      <c r="C4" s="93" t="s">
        <v>7</v>
      </c>
      <c r="D4" s="104"/>
      <c r="E4" s="105"/>
      <c r="F4" s="93" t="s">
        <v>8</v>
      </c>
      <c r="G4" s="94"/>
      <c r="H4" s="106"/>
      <c r="I4" s="83" t="s">
        <v>9</v>
      </c>
      <c r="J4" s="94"/>
      <c r="K4" s="106"/>
      <c r="L4" s="83" t="s">
        <v>10</v>
      </c>
      <c r="M4" s="94"/>
      <c r="N4" s="94"/>
      <c r="O4" s="93" t="s">
        <v>11</v>
      </c>
      <c r="P4" s="94"/>
      <c r="Q4" s="107"/>
      <c r="R4" s="93" t="s">
        <v>12</v>
      </c>
      <c r="S4" s="84"/>
      <c r="T4" s="108"/>
      <c r="U4" s="83" t="s">
        <v>13</v>
      </c>
      <c r="V4" s="84"/>
      <c r="W4" s="108"/>
      <c r="X4" s="83" t="s">
        <v>14</v>
      </c>
      <c r="Y4" s="84"/>
      <c r="Z4" s="85"/>
      <c r="AA4" s="12"/>
      <c r="AB4" s="86" t="s">
        <v>15</v>
      </c>
      <c r="AC4" s="87"/>
      <c r="AD4" s="13"/>
      <c r="AE4" s="86" t="s">
        <v>16</v>
      </c>
      <c r="AF4" s="87"/>
    </row>
    <row r="5" spans="1:32" x14ac:dyDescent="0.2">
      <c r="A5" s="19" t="s">
        <v>24</v>
      </c>
      <c r="B5" s="20"/>
      <c r="C5" s="113">
        <v>3.88</v>
      </c>
      <c r="D5" s="84"/>
      <c r="E5" s="85"/>
      <c r="F5" s="77">
        <v>3.38</v>
      </c>
      <c r="G5" s="77"/>
      <c r="H5" s="78"/>
      <c r="I5" s="76">
        <v>2.94</v>
      </c>
      <c r="J5" s="77"/>
      <c r="K5" s="78"/>
      <c r="L5" s="76">
        <v>2.72</v>
      </c>
      <c r="M5" s="77"/>
      <c r="N5" s="77"/>
      <c r="O5" s="115">
        <v>2.56</v>
      </c>
      <c r="P5" s="84"/>
      <c r="Q5" s="85"/>
      <c r="R5" s="115">
        <v>2.33</v>
      </c>
      <c r="S5" s="116"/>
      <c r="T5" s="117"/>
      <c r="U5" s="76">
        <v>1.78</v>
      </c>
      <c r="V5" s="77"/>
      <c r="W5" s="78"/>
      <c r="X5" s="76">
        <v>1.38</v>
      </c>
      <c r="Y5" s="77"/>
      <c r="Z5" s="78"/>
      <c r="AA5" s="76">
        <v>0.4</v>
      </c>
      <c r="AB5" s="77"/>
      <c r="AC5" s="78"/>
      <c r="AD5" s="76">
        <v>4.2</v>
      </c>
      <c r="AE5" s="77"/>
      <c r="AF5" s="82"/>
    </row>
    <row r="6" spans="1:32" ht="22.5" x14ac:dyDescent="0.2">
      <c r="A6" s="114" t="s">
        <v>17</v>
      </c>
      <c r="B6" s="10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McWilliams, Bruce - FPAC-FBC, DC</cp:lastModifiedBy>
  <cp:lastPrinted>2017-07-28T13:12:23Z</cp:lastPrinted>
  <dcterms:created xsi:type="dcterms:W3CDTF">2002-12-12T18:24:33Z</dcterms:created>
  <dcterms:modified xsi:type="dcterms:W3CDTF">2025-09-16T19:21:38Z</dcterms:modified>
</cp:coreProperties>
</file>